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5"/>
  </bookViews>
  <sheets>
    <sheet name="Címrend" sheetId="1" r:id="rId1"/>
    <sheet name="Létszám" sheetId="2" r:id="rId2"/>
    <sheet name="Bevétel" sheetId="3" r:id="rId3"/>
    <sheet name="Kiadás" sheetId="4" r:id="rId4"/>
    <sheet name="Kiadás PH" sheetId="5" r:id="rId5"/>
    <sheet name="Kiadás isk." sheetId="6" r:id="rId6"/>
    <sheet name="Kiadás óvoda" sheetId="7" r:id="rId7"/>
    <sheet name="Kiadás Műv." sheetId="8" r:id="rId8"/>
    <sheet name="Igazgatás" sheetId="9" r:id="rId9"/>
    <sheet name="Fejlesztés" sheetId="10" r:id="rId10"/>
    <sheet name="Tartalék" sheetId="11" r:id="rId11"/>
    <sheet name="Bev.ütemterv" sheetId="12" r:id="rId12"/>
    <sheet name="Kiad.ütemterv" sheetId="13" r:id="rId13"/>
    <sheet name="Gördülő" sheetId="14" r:id="rId14"/>
    <sheet name="Műk.mérleg" sheetId="15" r:id="rId15"/>
    <sheet name="Felh.mérleg" sheetId="16" r:id="rId16"/>
    <sheet name="EU" sheetId="17" r:id="rId17"/>
    <sheet name="Örmény Kisebbség" sheetId="18" r:id="rId18"/>
  </sheets>
  <definedNames/>
  <calcPr fullCalcOnLoad="1"/>
</workbook>
</file>

<file path=xl/sharedStrings.xml><?xml version="1.0" encoding="utf-8"?>
<sst xmlns="http://schemas.openxmlformats.org/spreadsheetml/2006/main" count="926" uniqueCount="589">
  <si>
    <t>Megnevezés</t>
  </si>
  <si>
    <t>Építményadó</t>
  </si>
  <si>
    <t>Értékpapírok eladása</t>
  </si>
  <si>
    <t xml:space="preserve">Alsónémedi Nagyközség Önkormányzat </t>
  </si>
  <si>
    <t>Óvodai intézményi étkeztetés</t>
  </si>
  <si>
    <t>Munkahelyi vendéglátás</t>
  </si>
  <si>
    <t>Óvodai nevelés</t>
  </si>
  <si>
    <t>Iskolai intézményi étkeztetés</t>
  </si>
  <si>
    <t>Napköziotthonos ellátás</t>
  </si>
  <si>
    <t>Diáksport</t>
  </si>
  <si>
    <t>Összesen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</si>
  <si>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</si>
  <si>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</si>
  <si>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</si>
  <si>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</si>
  <si>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</si>
  <si>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</si>
  <si>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</si>
  <si>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</si>
  <si>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</si>
  <si>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</si>
  <si>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>Dunavölgyi Vízgazdálkodási Társulat</t>
  </si>
  <si>
    <t xml:space="preserve">                  </t>
  </si>
  <si>
    <t>Kisdunai Többcélú Kistérségi Társulás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</si>
  <si>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</si>
  <si>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</si>
  <si>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</si>
  <si>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</si>
  <si>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</si>
  <si>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</si>
  <si>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</si>
  <si>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</si>
  <si>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</si>
  <si>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</si>
  <si>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</si>
  <si>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</si>
  <si>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Pályázati önerő</t>
  </si>
  <si>
    <t>Általános tartalék</t>
  </si>
  <si>
    <t>Kiadások mindösszesen:</t>
  </si>
  <si>
    <t>Közgyógyellátás</t>
  </si>
  <si>
    <t>Polgármesteri Hivatal</t>
  </si>
  <si>
    <t>Tartalék</t>
  </si>
  <si>
    <t>Közvilágítás</t>
  </si>
  <si>
    <t>Állategészségügyi tevékenység</t>
  </si>
  <si>
    <t>Személyi juttatás</t>
  </si>
  <si>
    <t xml:space="preserve"> Nettó összeg</t>
  </si>
  <si>
    <t xml:space="preserve"> ÁFA</t>
  </si>
  <si>
    <t xml:space="preserve">Összesen </t>
  </si>
  <si>
    <t>Önkorm. határozat</t>
  </si>
  <si>
    <t>Beruházás összesen</t>
  </si>
  <si>
    <t>Felújítás összesen</t>
  </si>
  <si>
    <t>Összesen tartalék:</t>
  </si>
  <si>
    <t>Céltartalék részletezése:</t>
  </si>
  <si>
    <t>pénzmaradvány</t>
  </si>
  <si>
    <t>Megnevezés: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</si>
  <si>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</si>
  <si>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</si>
  <si>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</si>
  <si>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</si>
  <si>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</si>
  <si>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</si>
  <si>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</si>
  <si>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</si>
  <si>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</si>
  <si>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</si>
  <si>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</si>
  <si>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</si>
  <si>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</si>
  <si>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Óvoda bevétel</t>
  </si>
  <si>
    <t>saját</t>
  </si>
  <si>
    <t>állami tám.</t>
  </si>
  <si>
    <t>Iskola bevétel</t>
  </si>
  <si>
    <t xml:space="preserve">saját </t>
  </si>
  <si>
    <t>kölcsön visszafiz.</t>
  </si>
  <si>
    <t>Mindösszesen:</t>
  </si>
  <si>
    <t>Jan</t>
  </si>
  <si>
    <t>Óvoda kiadás</t>
  </si>
  <si>
    <t>személyi</t>
  </si>
  <si>
    <t>járulékok</t>
  </si>
  <si>
    <t>dologi</t>
  </si>
  <si>
    <t>Iskola kiadás</t>
  </si>
  <si>
    <t>működési és fejlesztési célú bevételek és kiadások</t>
  </si>
  <si>
    <t xml:space="preserve">Működési bevételek és kiadások </t>
  </si>
  <si>
    <t>Intézményi működési bevétel</t>
  </si>
  <si>
    <t>Önkormányzat sajátos műk. bevételei</t>
  </si>
  <si>
    <t>Működési célú bevétel összesen</t>
  </si>
  <si>
    <t>Munkaadókat terhelő járulék</t>
  </si>
  <si>
    <t>Dologi kiadás</t>
  </si>
  <si>
    <t>Működési célú pénzeszköz átadás</t>
  </si>
  <si>
    <t>Rövid lejáratú értékpapírok vásárlása</t>
  </si>
  <si>
    <t>Működési célú kiadás összesen</t>
  </si>
  <si>
    <t>Felhalmozási célú bevételek  és kiadások</t>
  </si>
  <si>
    <t>Felhalmozási célú pénzeszk. átvétel</t>
  </si>
  <si>
    <t>Felhalmozási célú előző évi pénzmar.</t>
  </si>
  <si>
    <t>Felhalmozási célú bevételek összesen</t>
  </si>
  <si>
    <t>Felhalmozási kiadás ÁFA-val</t>
  </si>
  <si>
    <t>Felhalmozási célú pénzeszk. átadás</t>
  </si>
  <si>
    <t>Felhalmozási kölcsönök nyújtása</t>
  </si>
  <si>
    <t>Felhalmozási célú kiadás összesen</t>
  </si>
  <si>
    <t>Önkormányzati bevétel összesen</t>
  </si>
  <si>
    <t>Önkormányzati kiadás összesen</t>
  </si>
  <si>
    <t>Polg. Hiv. bevétel</t>
  </si>
  <si>
    <t xml:space="preserve">Felújítás </t>
  </si>
  <si>
    <t>Támogatásértékű működési bevétel</t>
  </si>
  <si>
    <t>Továbbadási célú működési bevétel</t>
  </si>
  <si>
    <t>Műk.célú kölcsönök visszatér.kibocs.</t>
  </si>
  <si>
    <t>Rövid lejáratú hitel</t>
  </si>
  <si>
    <t>Rövid lejáratú értékpapírok értl.kibocs.</t>
  </si>
  <si>
    <t>Működ.célú előző évi pénzm.igénybev.</t>
  </si>
  <si>
    <t>Rövid lejáratú hitel visszafiz.</t>
  </si>
  <si>
    <t>Rövid lejáratú hitel kamata</t>
  </si>
  <si>
    <t>Támogatásértékű felhalmozási bevétel</t>
  </si>
  <si>
    <t>Felhalmozási áfa visszatérülése</t>
  </si>
  <si>
    <t>Hosszú lejáratú hitel</t>
  </si>
  <si>
    <t>Hosszúlejáratú értékpapírok kibocsátása</t>
  </si>
  <si>
    <t>Felhalmozási célú kölcsönök visszatér.</t>
  </si>
  <si>
    <t>Értékesített tárgyi eszköz utáni áfa befiz.</t>
  </si>
  <si>
    <t>Támogatásértékű felhalmozási kiadás</t>
  </si>
  <si>
    <t>Hosszú lejáratú hitel visszafizetése</t>
  </si>
  <si>
    <t>Hosszú lejáratú hitel kamata</t>
  </si>
  <si>
    <t>Civil szervezetek támogatása</t>
  </si>
  <si>
    <t xml:space="preserve">ITOSZ   </t>
  </si>
  <si>
    <t>Általános Iskola Ócsa</t>
  </si>
  <si>
    <t>Tanórán kívüli foglalkozás</t>
  </si>
  <si>
    <t>Felsőoktatási támogatás</t>
  </si>
  <si>
    <t>Nyugdíjasok támogatása</t>
  </si>
  <si>
    <t>Lakásépítés, felújítás köztisztviselők</t>
  </si>
  <si>
    <t>fejlesztés</t>
  </si>
  <si>
    <t>tartalék</t>
  </si>
  <si>
    <t xml:space="preserve"> Támogatásértékű működési kiadás összesen</t>
  </si>
  <si>
    <t>Halászy Károly Művelődési Ház és Könyvtár</t>
  </si>
  <si>
    <t>Idegenforgalmi adó</t>
  </si>
  <si>
    <t>Orvosi ügyelet Ócsa</t>
  </si>
  <si>
    <t>Kertváros Kistérség Gyál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</si>
  <si>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</si>
  <si>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</si>
  <si>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</si>
  <si>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</si>
  <si>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</si>
  <si>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</si>
  <si>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Működési pénzeszköz átadás összesen</t>
  </si>
  <si>
    <t>Révfülöpi diáktábor Dabas</t>
  </si>
  <si>
    <t>Lakásépítési támogatás</t>
  </si>
  <si>
    <t xml:space="preserve">Tankönyvtámogatás </t>
  </si>
  <si>
    <t>Gyermekétkeztetés óvoda</t>
  </si>
  <si>
    <t>Gyermekétkeztetés iskola</t>
  </si>
  <si>
    <t>Általános iskolások (kiváló tanulók)</t>
  </si>
  <si>
    <t>Egészségügyi szűrővizsgálat</t>
  </si>
  <si>
    <t>Egyéb pénzbeni juttatás összesen</t>
  </si>
  <si>
    <t>Munkabér és járulékai</t>
  </si>
  <si>
    <t>Céltartalék működési</t>
  </si>
  <si>
    <t>Céltartalék fejlesztési</t>
  </si>
  <si>
    <t>Összes tartalék:</t>
  </si>
  <si>
    <t>Fő</t>
  </si>
  <si>
    <t>Önkormányzat igazgatási tevékenység</t>
  </si>
  <si>
    <t>Iskolai étkeztetés</t>
  </si>
  <si>
    <t>Munkabér  és járulékai</t>
  </si>
  <si>
    <t>Céltartalék működési összesen</t>
  </si>
  <si>
    <t>Céltartalék fejlesztési összesen</t>
  </si>
  <si>
    <t>Céltartalék összesen</t>
  </si>
  <si>
    <t>Polgárm.Hiv.</t>
  </si>
  <si>
    <t>kölcsönnyújtás</t>
  </si>
  <si>
    <t>Támogatásértékű működési kiadás</t>
  </si>
  <si>
    <t>Továbbadási célú működési kiadás</t>
  </si>
  <si>
    <t>Továbbadási célú felhalmozási bevétel</t>
  </si>
  <si>
    <t>Értékesített tárgyi eszközök ÁFA-ja</t>
  </si>
  <si>
    <t>Felújítási kiadás ÁFA-val</t>
  </si>
  <si>
    <t>Továbbadási célú felhalmozási kiadás</t>
  </si>
  <si>
    <t>Hosszú lejáratú értékpapírok beváltása</t>
  </si>
  <si>
    <t>Bevétele</t>
  </si>
  <si>
    <t>Állami támogatás működéshez</t>
  </si>
  <si>
    <t xml:space="preserve">Bevétel mindösszesen                                              </t>
  </si>
  <si>
    <t>Kiadása</t>
  </si>
  <si>
    <t>1. Működési kiadás</t>
  </si>
  <si>
    <t>Egyéb dologi kiadás</t>
  </si>
  <si>
    <t>Összes működési kiadás</t>
  </si>
  <si>
    <t>Kiadások mindösszesen</t>
  </si>
  <si>
    <t>Megnevezés Forrásonként</t>
  </si>
  <si>
    <t>Az önkormányzat létszámkerete 0 fő, többéves kihatással járó feladatokat és tartalékot nem tervez.</t>
  </si>
  <si>
    <t>2011.</t>
  </si>
  <si>
    <t>Talajterhelési díj</t>
  </si>
  <si>
    <t>Fantázia Művészeti Iskola</t>
  </si>
  <si>
    <t>ÖSSZES KIADÁS</t>
  </si>
  <si>
    <t>Bursa Hungarica</t>
  </si>
  <si>
    <t>a többéves kihatással járó feladatok és az Európai Uniós támogatással megvalósuló projektek bevételi és kiadási előirányzatai</t>
  </si>
  <si>
    <t>Projekt megnevezése:</t>
  </si>
  <si>
    <t>Kiadás:</t>
  </si>
  <si>
    <t>Bevétel:</t>
  </si>
  <si>
    <t>Fejlesztési céltartalék</t>
  </si>
  <si>
    <t>eFt</t>
  </si>
  <si>
    <t>1.) Polgármesteri Hivatal - önállóan működő és gazdálkodó költségvetési szerv</t>
  </si>
  <si>
    <t>4.) Halászy Károly Művelődési Ház és Könyvtár - önállóan működő költségvetési szerv</t>
  </si>
  <si>
    <t>Címrend</t>
  </si>
  <si>
    <t>1.</t>
  </si>
  <si>
    <t>2.</t>
  </si>
  <si>
    <t>Szivárvány Napköziotthonos Óvoda</t>
  </si>
  <si>
    <t>3.</t>
  </si>
  <si>
    <t>4.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</si>
  <si>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</si>
  <si>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</si>
  <si>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Intézményi ellátás dija Széchenyi</t>
  </si>
  <si>
    <t>Alkalmazottak térítése Széchenyi</t>
  </si>
  <si>
    <t>Kiszámlázott termékek és szolg. ÁFA</t>
  </si>
  <si>
    <t>Egyéb bevételek</t>
  </si>
  <si>
    <t>2. Intézményi müködési bevételek összesen Széchenyi:</t>
  </si>
  <si>
    <t>Intézményi ellátás díja Szivárvány</t>
  </si>
  <si>
    <t>Bérleti díj</t>
  </si>
  <si>
    <t>Egyéb bevétel</t>
  </si>
  <si>
    <t>3. Intézményi működési bevételek össz. Szivárvány:</t>
  </si>
  <si>
    <t>Rendezvények bevétele Halászy</t>
  </si>
  <si>
    <t>4. Intézményi működési bevételek össz. Halászy</t>
  </si>
  <si>
    <t>Üdültetési díj</t>
  </si>
  <si>
    <t>Bérleti díjak</t>
  </si>
  <si>
    <t>Mezőőri járulék</t>
  </si>
  <si>
    <t>Igazgatási szolgáltatási díj</t>
  </si>
  <si>
    <t>Közterületfoglalás</t>
  </si>
  <si>
    <t>Kamatok</t>
  </si>
  <si>
    <t>ÁFA visszatérülés</t>
  </si>
  <si>
    <t>Kiszámlázott termékek és szolgáltatások ért. ÁFA</t>
  </si>
  <si>
    <t>Szemétszállítás</t>
  </si>
  <si>
    <t>Iparüzési adó</t>
  </si>
  <si>
    <t>Pótlék, birság</t>
  </si>
  <si>
    <t>Helyi adók összesen:</t>
  </si>
  <si>
    <t>Személyi jövedelemadó átengedett része</t>
  </si>
  <si>
    <t>Személyi jövedelemadó kiegészítés adóerőképesség alapján</t>
  </si>
  <si>
    <t>Gépjárműadó 100%-a</t>
  </si>
  <si>
    <t>Átengedett központi adók összesen:</t>
  </si>
  <si>
    <t>II. Önkormányzat sajátos müködési bev. össz:</t>
  </si>
  <si>
    <t>Átvett pénzeszköz lakosságtól utakra</t>
  </si>
  <si>
    <t>III. Felhalmozási és tőke jellegű bevételek össz:</t>
  </si>
  <si>
    <t>IV. Normatív hozzájárulások összesen:</t>
  </si>
  <si>
    <t>V.Központosított előirányzat:</t>
  </si>
  <si>
    <t>Szociális jellegű juttatások</t>
  </si>
  <si>
    <t>VI. Normatív kötött felh. támogatások összesen:</t>
  </si>
  <si>
    <t>Egészségügy mük. átvett pénzeszközök</t>
  </si>
  <si>
    <t>Átvett pénzeszköz mezőőri szolgálat</t>
  </si>
  <si>
    <t>Átvett pénzeszköz mozgáskorl.tám.</t>
  </si>
  <si>
    <t>Átvett pénzeszköz választás</t>
  </si>
  <si>
    <t>X. Kincstárjegy eladás</t>
  </si>
  <si>
    <t>2010. évi</t>
  </si>
  <si>
    <t>Lakbérek</t>
  </si>
  <si>
    <t>Széchenyi István Általános Iskola</t>
  </si>
  <si>
    <t xml:space="preserve">2.) Széchenyi István Általános Iskola - önállóan működő költségvetési szerv </t>
  </si>
  <si>
    <t xml:space="preserve">3.) Szivárvány Napköziotthonos Óvoda - önállóan működő költségvetési szerv </t>
  </si>
  <si>
    <t>Nem lakóingatlan bérbeadása, üzemeltetése</t>
  </si>
  <si>
    <t>Lakóingatlan bérbeadása, üzemeltetése</t>
  </si>
  <si>
    <t>Mezőgazdasági támogatások</t>
  </si>
  <si>
    <t>4. Halászy Károly Művelődési Ház</t>
  </si>
  <si>
    <t>ezer forint</t>
  </si>
  <si>
    <t>Szakfeladat megnevezése</t>
  </si>
  <si>
    <t>2004. évi eredeti ei.</t>
  </si>
  <si>
    <t>Munkaadókat terhelő járulékok</t>
  </si>
  <si>
    <t>Művelődési Ház összesen:</t>
  </si>
  <si>
    <t>3. Szivárvány Napköziotthonos Óvoda</t>
  </si>
  <si>
    <t>Ellátottak pénzbeni juttatása</t>
  </si>
  <si>
    <t>Óvoda összesen:</t>
  </si>
  <si>
    <t>2. Széchenyi István Általános Iskola</t>
  </si>
  <si>
    <t>Általános iskola napközi</t>
  </si>
  <si>
    <t>Iskola összesen:</t>
  </si>
  <si>
    <t>1. Polgármesteri Hivatal</t>
  </si>
  <si>
    <t>2003. évi eredeti ei.</t>
  </si>
  <si>
    <t>Kölcsön</t>
  </si>
  <si>
    <t>Helyi kisebbségi önkormányzat</t>
  </si>
  <si>
    <t>Támogatás</t>
  </si>
  <si>
    <t>Községüzemeltetés</t>
  </si>
  <si>
    <t>Járulékok</t>
  </si>
  <si>
    <t>Polgármesteri Hivatal összesen:</t>
  </si>
  <si>
    <t>Lakásépítési kölcsön</t>
  </si>
  <si>
    <t>Tartalékok</t>
  </si>
  <si>
    <t>Polgármesteri Hivatal és szakf. összesen:</t>
  </si>
  <si>
    <t>Alsónémedi Nagyközség Önkormányzat Polgármesteri Hivatal</t>
  </si>
  <si>
    <t>Önkormányzati igazgatás</t>
  </si>
  <si>
    <t>ezer Ft-ban</t>
  </si>
  <si>
    <t>Köztisztv.alapilletm.</t>
  </si>
  <si>
    <t>13. havi illetmény</t>
  </si>
  <si>
    <t>Illetménykiegészítés</t>
  </si>
  <si>
    <t>Kötelező illetmény pótlék</t>
  </si>
  <si>
    <t>Nyelvpótlék</t>
  </si>
  <si>
    <t>Jutalom</t>
  </si>
  <si>
    <t>Helyettesítés</t>
  </si>
  <si>
    <t xml:space="preserve">Jubileumi jutalom  </t>
  </si>
  <si>
    <t>Továbbképzési támogatás</t>
  </si>
  <si>
    <t>Keresetkiegészítés</t>
  </si>
  <si>
    <t>Képzettségi pótlék</t>
  </si>
  <si>
    <t>Üdülési hozzájárulás</t>
  </si>
  <si>
    <t>Közlekedési költség</t>
  </si>
  <si>
    <t xml:space="preserve">Étkezési hozzájárulás </t>
  </si>
  <si>
    <t>Saját gk. használat</t>
  </si>
  <si>
    <t>Internet</t>
  </si>
  <si>
    <t>Részmunkaid.fogl.keresete.</t>
  </si>
  <si>
    <t>Köztisztviselők szociális segélye</t>
  </si>
  <si>
    <t>Iskolakezdési támogatás</t>
  </si>
  <si>
    <t>Alkalmi munkavállalók juttatásai</t>
  </si>
  <si>
    <t xml:space="preserve">Képviselői tiszteletdíj </t>
  </si>
  <si>
    <t>Alpolgármester tiszteletdíja</t>
  </si>
  <si>
    <t>Személyi juttatások összesen</t>
  </si>
  <si>
    <t>Nyugdíjbiztosítási járulék</t>
  </si>
  <si>
    <t>Táppénz hozzájárulás</t>
  </si>
  <si>
    <t>Járulékok összesen</t>
  </si>
  <si>
    <t>Irodai papír beszerzés</t>
  </si>
  <si>
    <t>Nyomtatvány vásárlás</t>
  </si>
  <si>
    <t>Egyéb irodaszer beszerzés</t>
  </si>
  <si>
    <t>Leporelló beszerzés</t>
  </si>
  <si>
    <t>Könyvbeszerzés</t>
  </si>
  <si>
    <t>Folyóirat beszerzés</t>
  </si>
  <si>
    <t>Egyéb információhordozó</t>
  </si>
  <si>
    <t>Hajtó- és kenőanyag</t>
  </si>
  <si>
    <t>Munkaruha, védőruha</t>
  </si>
  <si>
    <t>Tisztítószer beszerzés</t>
  </si>
  <si>
    <t>Sokszorosítási anyag</t>
  </si>
  <si>
    <t>Számítástechnikai anyag</t>
  </si>
  <si>
    <t>Egyéb kisértékű tárgyieszköz</t>
  </si>
  <si>
    <t>Egyéb anyagbeszerzés</t>
  </si>
  <si>
    <t>Üzemeltetési és fenntartási kiadások</t>
  </si>
  <si>
    <t>Távközlési díjak</t>
  </si>
  <si>
    <t>Számtech.rszer műk.kapcs.díjak</t>
  </si>
  <si>
    <t>Rendszergazda</t>
  </si>
  <si>
    <t>Takarnet földhivatal</t>
  </si>
  <si>
    <t>Gázenergia</t>
  </si>
  <si>
    <t>Villamosenergia</t>
  </si>
  <si>
    <t>Víz- és csatornadíjak</t>
  </si>
  <si>
    <t>Ingatlan karbantartás</t>
  </si>
  <si>
    <t>Kommunikációs eszk. karbantartása</t>
  </si>
  <si>
    <t>Szám.tech.eszk. karbantartása</t>
  </si>
  <si>
    <t>Sokszorosítási eszk. karbantartása</t>
  </si>
  <si>
    <t>Gépek, berendezések karbantartása</t>
  </si>
  <si>
    <t>Járművek karbantartása</t>
  </si>
  <si>
    <t>Postai levél, csomag</t>
  </si>
  <si>
    <t>Postai fiókbérlet</t>
  </si>
  <si>
    <t>Kéményseprési díj</t>
  </si>
  <si>
    <t>Takarítás, rovarirtás</t>
  </si>
  <si>
    <t>Egyéb üzemeltetési költségek</t>
  </si>
  <si>
    <t>Szakmai tevékenységgel kapcs.kiad.</t>
  </si>
  <si>
    <t>Vásárolt termékek ÁFA</t>
  </si>
  <si>
    <t>Kiszámlázott termékeke ÁFA</t>
  </si>
  <si>
    <t>Belföldi kiküldetés</t>
  </si>
  <si>
    <t>Reprezentáció</t>
  </si>
  <si>
    <t>Reklám és propaganda</t>
  </si>
  <si>
    <t>Vagyonvédelem</t>
  </si>
  <si>
    <t>Kulturális, jóléti kiadások</t>
  </si>
  <si>
    <t>Egyéb különféle dologi kiadások</t>
  </si>
  <si>
    <t>Különféle dologi kiadások</t>
  </si>
  <si>
    <t>Számlázott szellemi tev.</t>
  </si>
  <si>
    <t>Munkáltató által fizetett SZJA</t>
  </si>
  <si>
    <t>Rehabilitációs hozzájárulás</t>
  </si>
  <si>
    <t>Vagyonbiztosítás</t>
  </si>
  <si>
    <t>Járműbiztosítás</t>
  </si>
  <si>
    <t>Felelősség biztosítás</t>
  </si>
  <si>
    <t>Hatósági díjak</t>
  </si>
  <si>
    <t>Egyéb befizetési kötelezettségek</t>
  </si>
  <si>
    <t>Bankköltség</t>
  </si>
  <si>
    <t>Különféle kiadások és befizetések</t>
  </si>
  <si>
    <t>Dologi kiadások összesen</t>
  </si>
  <si>
    <t>Műk.célú támogatás Bursa H.</t>
  </si>
  <si>
    <t>Műk.célú támogatás építésügy Ócsa</t>
  </si>
  <si>
    <t>Műk.célú támogatás Kistérség</t>
  </si>
  <si>
    <t>Pénzeszköz átadás bolgárok</t>
  </si>
  <si>
    <t>Ócsa iskola támogatás</t>
  </si>
  <si>
    <t>Műk.célú támogatás összesen</t>
  </si>
  <si>
    <t>Pénzeszköz átadás Nagyajta</t>
  </si>
  <si>
    <t>Lakáshoz jutás</t>
  </si>
  <si>
    <t xml:space="preserve">Pénzeszköz átadás </t>
  </si>
  <si>
    <t>Működési céltartalék</t>
  </si>
  <si>
    <t>Munkabér és járulékai tartalék</t>
  </si>
  <si>
    <t>Pályázati tartalék</t>
  </si>
  <si>
    <t>Tartalékok összesen</t>
  </si>
  <si>
    <t>Szakfeladat mindösszesen</t>
  </si>
  <si>
    <t>Működési célú bevételek és kiadások mérlegszerű bemutatása</t>
  </si>
  <si>
    <t>ezer forintban</t>
  </si>
  <si>
    <t>Bevétel</t>
  </si>
  <si>
    <t>Kiadás</t>
  </si>
  <si>
    <t>Polgármesteri Hiv. működése</t>
  </si>
  <si>
    <t>Helyi adók</t>
  </si>
  <si>
    <t>Szivárvány Óvoda műk.</t>
  </si>
  <si>
    <t>Átengedett központi adók</t>
  </si>
  <si>
    <t>Széchenyi Ált. Isk. műk.</t>
  </si>
  <si>
    <t>Normatív állami támogatás</t>
  </si>
  <si>
    <t>Halászy Műv.Ház működése</t>
  </si>
  <si>
    <t>Kisebbségi Önk. működése</t>
  </si>
  <si>
    <t>Működési célú pe. átvét.</t>
  </si>
  <si>
    <t>Működési kiadások összesen:</t>
  </si>
  <si>
    <t>Felhalmozási célú bevételek és kiadások mérlegszerű bemutatása</t>
  </si>
  <si>
    <t>Lakásépítési kölcsön vissza</t>
  </si>
  <si>
    <t>Felhalm.célú pe.átvétel</t>
  </si>
  <si>
    <t>Felhalmozás összesen:</t>
  </si>
  <si>
    <t>Zöldterület-kezelés</t>
  </si>
  <si>
    <t>Gyógyító-megelőző ellátások</t>
  </si>
  <si>
    <t>Iskolai nevelés 5 - 8</t>
  </si>
  <si>
    <t>Iskolai nevelés 1 - 4</t>
  </si>
  <si>
    <t>Közművelődési intézmények működtetése</t>
  </si>
  <si>
    <t xml:space="preserve"> </t>
  </si>
  <si>
    <t>III. mód.ei.</t>
  </si>
  <si>
    <t xml:space="preserve">2010. évi </t>
  </si>
  <si>
    <t>2012.</t>
  </si>
  <si>
    <t>Alsónémedi településközponti és közbiztonsági fejlesztése</t>
  </si>
  <si>
    <t>Projekt összköltsége</t>
  </si>
  <si>
    <t xml:space="preserve">Pályázati támogatás </t>
  </si>
  <si>
    <t>Könyvtári szolgáltatások</t>
  </si>
  <si>
    <t>Üdülői szálláshely szolgáltatás</t>
  </si>
  <si>
    <t>Gyógyító-megelőző ellátások finanszírozása</t>
  </si>
  <si>
    <t>Ápolási díj alanyi jogon</t>
  </si>
  <si>
    <t>Ápolási díj méltányossági alapon</t>
  </si>
  <si>
    <t>Lakásfenntartási támogatás normatív alapon</t>
  </si>
  <si>
    <t>Köztemetés</t>
  </si>
  <si>
    <t>Egyéb önk.eseti pénzbeli ellátások</t>
  </si>
  <si>
    <t>Csatornahasználati támogatás</t>
  </si>
  <si>
    <t>Egészségügyi szűrővizsgálatok</t>
  </si>
  <si>
    <t>Felsőoktatás tám.</t>
  </si>
  <si>
    <t>Rendkívüli gyermekvédelmi támogatás</t>
  </si>
  <si>
    <t>Köztemető-fenntartás és működtetés</t>
  </si>
  <si>
    <t>Önkormányzatok igazgatási tevékenysége</t>
  </si>
  <si>
    <t>Alkotó, művészeti tev. pü-i igazgatása</t>
  </si>
  <si>
    <t>Humán eü.ellátás pü-i igazgatása</t>
  </si>
  <si>
    <t>Közoktatási tev. pü-i igazgatása</t>
  </si>
  <si>
    <t>Város- és községgazd. szolg. pü-i igazgatása</t>
  </si>
  <si>
    <t>Önkormányzat pü-i igazgatása</t>
  </si>
  <si>
    <t>Közterület rendjének fenntartása</t>
  </si>
  <si>
    <t>Adó, illeték kiszabása, beszedése, ellenőrzése</t>
  </si>
  <si>
    <t>Általános iskolai nevelés 1 - 4</t>
  </si>
  <si>
    <t>Általános iskolai nevelés 5 - 8</t>
  </si>
  <si>
    <t>Egyházak közösségi és hitéleti tevékenységének támogatása</t>
  </si>
  <si>
    <t>Civil szervezetek program- és egyéb támogatása</t>
  </si>
  <si>
    <t>Civil szervezetek működési támogatása</t>
  </si>
  <si>
    <t>Katasztrófa-alap</t>
  </si>
  <si>
    <t>Végkielégítés</t>
  </si>
  <si>
    <t>Szabadság megváltás</t>
  </si>
  <si>
    <t>Cafeteria</t>
  </si>
  <si>
    <t>Anyakönyvvezetők költségtérítése</t>
  </si>
  <si>
    <t>Felmentési időre járó bér</t>
  </si>
  <si>
    <t>Természetbeni eü. járulék</t>
  </si>
  <si>
    <t>Pénzbeli eü. járulék</t>
  </si>
  <si>
    <t>Munkaerőpiaci járulék</t>
  </si>
  <si>
    <t>Természetbeni juttatások adója</t>
  </si>
  <si>
    <t>Cégautó adó</t>
  </si>
  <si>
    <t>Hulladékgazdálkodási Társ.</t>
  </si>
  <si>
    <t>koncepció alapján</t>
  </si>
  <si>
    <t>"</t>
  </si>
  <si>
    <t>2010.évi</t>
  </si>
  <si>
    <t xml:space="preserve">Önkormányzat és az önállóan működő és gazdálkodó, valamint az önállóan működő </t>
  </si>
  <si>
    <t>Önkormányzat és a költségvetési szervek működési, fenntartási kiadási előirányzatai</t>
  </si>
  <si>
    <t>költségvetési szervenként, kiemelt előirányzatonként</t>
  </si>
  <si>
    <t>Éves létszám-előirányzat költségvetési szervenként</t>
  </si>
  <si>
    <t>Bolgár Kisebbségi Önkormányzat</t>
  </si>
  <si>
    <t>NYWYG Egyesület támogatása</t>
  </si>
  <si>
    <t>Kiegészítés ingyenes tk.ellátáshoz</t>
  </si>
  <si>
    <t>Bolgárok által adott támogatás</t>
  </si>
  <si>
    <t>áteng.kp.adók</t>
  </si>
  <si>
    <t>helyi adók</t>
  </si>
  <si>
    <t>felhalm.bev.</t>
  </si>
  <si>
    <t>Művelődési Ház</t>
  </si>
  <si>
    <t>Művelődési Ház és Könyvtár</t>
  </si>
  <si>
    <t>Működési célú pénzeszköz átvétel</t>
  </si>
  <si>
    <t>PH és Egészségház eng.terv</t>
  </si>
  <si>
    <t>I-VIII. Költségvetési bevételek</t>
  </si>
  <si>
    <t>IX. Pénzforgalom nélküli bevételek összesen:</t>
  </si>
  <si>
    <t>I-X. Bevételek mindösszesen:</t>
  </si>
  <si>
    <t xml:space="preserve">            Alsónémedi szennyvíztisztító telepének korszerűsítése és bővítése</t>
  </si>
  <si>
    <t>Pályázati támogatás KEOP</t>
  </si>
  <si>
    <t>Műk.célú támogatás  Házi segítségnyújtás</t>
  </si>
  <si>
    <t>Átvett pénzeszköz Acsai</t>
  </si>
  <si>
    <t>ABÉVA KFT. tornacsarnok</t>
  </si>
  <si>
    <t>ABÉVA KFT. szolg.lakás, konyha bőv.</t>
  </si>
  <si>
    <t>Házi segítségnyújtás</t>
  </si>
  <si>
    <t>Működési bevételek összesen:</t>
  </si>
  <si>
    <t>I. negyedév</t>
  </si>
  <si>
    <t>II. negyedév</t>
  </si>
  <si>
    <t>III. negyedév</t>
  </si>
  <si>
    <t>IV. negyedév</t>
  </si>
  <si>
    <t>-</t>
  </si>
  <si>
    <t>Közfoglalkoztatottak éves létszám-előirányzata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</si>
  <si>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</si>
  <si>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t>Jóléti, sport és kultúrális kiadások</t>
  </si>
  <si>
    <t>ABÉVA KFT. konyha- és szolgálati lakás bővítés</t>
  </si>
  <si>
    <t>2011.évi terv</t>
  </si>
  <si>
    <t>2010. évi III.</t>
  </si>
  <si>
    <t>mód. ei.</t>
  </si>
  <si>
    <t xml:space="preserve">2011. évi </t>
  </si>
  <si>
    <t>ei.</t>
  </si>
  <si>
    <t>Átvett pénzeszköz polgárvédelem</t>
  </si>
  <si>
    <t>2009. évi normatíva elszámolása</t>
  </si>
  <si>
    <t>Településőrség támogatása</t>
  </si>
  <si>
    <t>Gyermekvédelmi támogatás</t>
  </si>
  <si>
    <t>Átvett pénzeszköz igazgatási költségekre</t>
  </si>
  <si>
    <t>Átvett pénzeszköz diáksportra</t>
  </si>
  <si>
    <t>1. Polgármesteri Hivatal müködési és közhatalmi bev. össz:</t>
  </si>
  <si>
    <t>I.  Önkormányzat Intézményi müködési és közhatalmi bev. össz:</t>
  </si>
  <si>
    <t>IV-VI. Önkormányzatok költségvetési kapott tám:</t>
  </si>
  <si>
    <t>VII. Működési és felhalm. célú pe. átv. államházt. kivülről</t>
  </si>
  <si>
    <t>Alkalmazottak térítése Szivárvány</t>
  </si>
  <si>
    <t>Ingatlan értékesítése</t>
  </si>
  <si>
    <t>Átvett pénzeszköz Örmény Kisebbség</t>
  </si>
  <si>
    <t>Lakásépítési kölcsön visszafizetés</t>
  </si>
  <si>
    <t>ABÉVA-nak nyújtott kölcsön vissza</t>
  </si>
  <si>
    <t>VIII. Kölcsönök visszatérülése összesen:</t>
  </si>
  <si>
    <t>Előző évi ei. maradvány, pénzmaradvány igénybevétele</t>
  </si>
  <si>
    <t>Kieg. tám. közoktatási feladatokhoz</t>
  </si>
  <si>
    <r>
      <t xml:space="preserve">Alsónémedi Nagyközség Önkormányzat 2011. évi </t>
    </r>
    <r>
      <rPr>
        <b/>
        <u val="single"/>
        <sz val="14"/>
        <rFont val="Times New Roman"/>
        <family val="1"/>
      </rPr>
      <t>kiadásai</t>
    </r>
  </si>
  <si>
    <t>III.mód.ei.</t>
  </si>
  <si>
    <t>2011.évi</t>
  </si>
  <si>
    <t>Mozgáskorlátozottak közlekedési támogatása</t>
  </si>
  <si>
    <t>ABÉVA KFT. egyéb támogatás</t>
  </si>
  <si>
    <t>Tűzoltóság támogatása</t>
  </si>
  <si>
    <t>Vörösiszap katasztrófa kárenyhítés</t>
  </si>
  <si>
    <t>Árvízkárosult települések támogatása</t>
  </si>
  <si>
    <t>Rendszeres gyermekvédelmi támogatás</t>
  </si>
  <si>
    <t>Óvodáztatási támogatás</t>
  </si>
  <si>
    <t>Rászoruló gyermekek támogatása</t>
  </si>
  <si>
    <t>Iskolai betörés miatti kötelezettség</t>
  </si>
  <si>
    <t>1. )Személyi juttatások</t>
  </si>
  <si>
    <t>2.) Munkaadókat terhelő járulékok</t>
  </si>
  <si>
    <t>3.) Dologi kiadások</t>
  </si>
  <si>
    <t>4.) Egyéb működési kiadások összesen</t>
  </si>
  <si>
    <t>Adó- és illeték kiszabása</t>
  </si>
  <si>
    <t>5.) Ellátottak pénzbeli juttatásai összesen</t>
  </si>
  <si>
    <t>Működési kiadások mindösszesen</t>
  </si>
  <si>
    <t>6.) Egyéb felhalmozási kiadások</t>
  </si>
  <si>
    <t>7.) Beruházások</t>
  </si>
  <si>
    <t>8.) Felújítások</t>
  </si>
  <si>
    <t>Felhalmozási kiadások mindösszesen</t>
  </si>
  <si>
    <t>9.) Kölcsönök nyújtása:</t>
  </si>
  <si>
    <t>10.) Tartalékok</t>
  </si>
  <si>
    <t>2011. évi</t>
  </si>
  <si>
    <t xml:space="preserve">Országgyűlési választások  </t>
  </si>
  <si>
    <t>Önkormányzati választások</t>
  </si>
  <si>
    <t>Kisebbségi önkormányzati választások</t>
  </si>
  <si>
    <t>Mozgáskorlátozottak közlkedési támogatása</t>
  </si>
  <si>
    <t>Egyéb működési célú kiadás</t>
  </si>
  <si>
    <t>Ellátottak pénzbeni juttatásai</t>
  </si>
  <si>
    <t>Egyéb működési célú kiadások</t>
  </si>
  <si>
    <t>III. mód. ei.</t>
  </si>
  <si>
    <t>Munkahelyi vendéglátáts</t>
  </si>
  <si>
    <t>2010. III. mód. ei.</t>
  </si>
  <si>
    <t>Normatíva elszámolása</t>
  </si>
  <si>
    <t>ABÉVA egyéb támogatás</t>
  </si>
  <si>
    <t>Irattár rendezés</t>
  </si>
  <si>
    <t>Bérleti díjak ABÉVA</t>
  </si>
  <si>
    <t>Üzemeltetési díj ABÉVA</t>
  </si>
  <si>
    <t>Vállalkozók estje</t>
  </si>
  <si>
    <t>Alsónémedi Nagyközség  Önkormányzat 2011. évi tartalékának alakulása</t>
  </si>
  <si>
    <t>Szennyvíztisztító önerő 284/2010.(11.16.)</t>
  </si>
  <si>
    <t>Településközpont fejlesztése önerő 11/2010.(01.29.)</t>
  </si>
  <si>
    <t>Iskolai külső hőszigetelés önerő 112/2010.(04.30.)</t>
  </si>
  <si>
    <t>Speciálterv Kft. vitás kérdés rendezése</t>
  </si>
  <si>
    <t xml:space="preserve">Örmény Kisebbségi Önkormányzat 2011. évre tervezett </t>
  </si>
  <si>
    <t>Haraszti út járda</t>
  </si>
  <si>
    <t>Term.védelmi ter.kez.terv</t>
  </si>
  <si>
    <t>HÉSZ felülvizsgálat</t>
  </si>
  <si>
    <t xml:space="preserve">Felsőerdősor utca </t>
  </si>
  <si>
    <t>PH és Egészségház engedélyes terve, tejcsarnok bontása</t>
  </si>
  <si>
    <t>Iparterület közművesítése</t>
  </si>
  <si>
    <t>Templom körüli tér, díszkivilágítás</t>
  </si>
  <si>
    <t>Fedett kerékpártároló, udvarrendezés tervezése</t>
  </si>
  <si>
    <t>EKG készülék vásárlása</t>
  </si>
  <si>
    <t>Szám.tech. eszközök hivatalba</t>
  </si>
  <si>
    <t>Óvoda környéki aszfaltozás</t>
  </si>
  <si>
    <t>Nádtető felújítása, stb. Faluház</t>
  </si>
  <si>
    <t>Egyéb felhalmozási kiadások</t>
  </si>
  <si>
    <t xml:space="preserve">Nagyajta </t>
  </si>
  <si>
    <t>Egyéb felhalmozás összesen</t>
  </si>
  <si>
    <t xml:space="preserve">                                                                                                2011. évi bevétel előirányzat-felhasználás ütemterve                                                                                                              </t>
  </si>
  <si>
    <t xml:space="preserve">                         2011. évi kiadás előirányzat-felhasználás ütemterve  </t>
  </si>
  <si>
    <t>2011-2012-2013. évi alakulása</t>
  </si>
  <si>
    <t>2013.</t>
  </si>
  <si>
    <t>átvett pénze.műk.</t>
  </si>
  <si>
    <t xml:space="preserve">2011. </t>
  </si>
  <si>
    <t xml:space="preserve">           Utólagos hőszig. és nyílászáró csere az An. Sz. I. Ált. Isk-ban</t>
  </si>
  <si>
    <t>egyéb műk.c.kiad.</t>
  </si>
  <si>
    <t>ell.pb.jutt.</t>
  </si>
  <si>
    <t>Ingatlan értékesítés</t>
  </si>
  <si>
    <t>ABÉVA kölcsön vissza</t>
  </si>
  <si>
    <t>Term.véd.ter.kezelési terv</t>
  </si>
  <si>
    <t>Felsőerdősor utca</t>
  </si>
  <si>
    <t>Kerékpártároló, stb. tervei</t>
  </si>
  <si>
    <t>Nádtető és egyéb Faluház</t>
  </si>
  <si>
    <t>Tartalékba helyezés</t>
  </si>
  <si>
    <t>Kulturális rendezvények</t>
  </si>
  <si>
    <t>Utazási költségek</t>
  </si>
  <si>
    <t>2010.évi pénzmaradvány</t>
  </si>
  <si>
    <t>Intézményi működési és közhatalmi bevétel</t>
  </si>
  <si>
    <t>Önk. költségvetési kapott tám.</t>
  </si>
  <si>
    <t>Ellátottak pénzbeli juttatása</t>
  </si>
  <si>
    <t>Működési célú kölcsönök nyújtása</t>
  </si>
  <si>
    <t>Lakásépítési kölcsön nyújtása</t>
  </si>
  <si>
    <t>Pénzeszköz átadás tartalék</t>
  </si>
  <si>
    <t>2011. évi ei.</t>
  </si>
  <si>
    <t>Alsónémedi Nagyközség Önkormányzat 2011. évre tervezett beruházása és felújítása</t>
  </si>
  <si>
    <t xml:space="preserve">       ezer Ft</t>
  </si>
  <si>
    <t>ezer Ft</t>
  </si>
  <si>
    <t>Akácfa, Nap, Hold, Nyárfa, Arany J. belső utak bőv.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</si>
</sst>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0"/>
    </font>
    <font>
      <b/>
      <i/>
      <u val="single"/>
      <sz val="14"/>
      <name val="Times New Roman"/>
      <family val="1"/>
    </font>
    <font>
      <i/>
      <u val="single"/>
      <sz val="14"/>
      <name val="Arial"/>
      <family val="0"/>
    </font>
    <font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0"/>
    </font>
    <font>
      <b/>
      <i/>
      <sz val="12"/>
      <name val="Arial CE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" xfId="0" applyFont="1" applyBorder="1" applyAlignment="1">
      <alignment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Font="1" applyFill="1" applyAlignment="1">
      <alignment/>
    </xf>
    <xf numFmtId="0" fontId="9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8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right" vertical="top" wrapText="1"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3" xfId="0" applyFont="1" applyBorder="1" applyAlignment="1">
      <alignment horizontal="right" vertical="top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" fillId="0" borderId="34" xfId="0" applyFont="1" applyBorder="1" applyAlignment="1">
      <alignment horizontal="right" vertical="top" wrapText="1"/>
    </xf>
    <xf numFmtId="0" fontId="16" fillId="0" borderId="35" xfId="0" applyFont="1" applyBorder="1" applyAlignment="1">
      <alignment vertical="top" wrapText="1"/>
    </xf>
    <xf numFmtId="0" fontId="16" fillId="0" borderId="36" xfId="0" applyFont="1" applyBorder="1" applyAlignment="1">
      <alignment horizontal="right" vertical="top" wrapText="1"/>
    </xf>
    <xf numFmtId="0" fontId="16" fillId="0" borderId="37" xfId="0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16" fillId="0" borderId="38" xfId="0" applyFont="1" applyBorder="1" applyAlignment="1">
      <alignment vertical="top" wrapText="1"/>
    </xf>
    <xf numFmtId="0" fontId="16" fillId="0" borderId="39" xfId="0" applyFont="1" applyBorder="1" applyAlignment="1">
      <alignment horizontal="right" vertical="top" wrapText="1"/>
    </xf>
    <xf numFmtId="0" fontId="16" fillId="0" borderId="4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0" fillId="0" borderId="33" xfId="0" applyBorder="1" applyAlignment="1">
      <alignment/>
    </xf>
    <xf numFmtId="0" fontId="15" fillId="0" borderId="33" xfId="0" applyFont="1" applyBorder="1" applyAlignment="1">
      <alignment/>
    </xf>
    <xf numFmtId="0" fontId="15" fillId="0" borderId="2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4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25" fillId="0" borderId="1" xfId="0" applyFont="1" applyBorder="1" applyAlignment="1">
      <alignment/>
    </xf>
    <xf numFmtId="0" fontId="14" fillId="0" borderId="41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1" fontId="0" fillId="0" borderId="47" xfId="0" applyNumberFormat="1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5" fillId="0" borderId="49" xfId="0" applyFont="1" applyBorder="1" applyAlignment="1">
      <alignment/>
    </xf>
    <xf numFmtId="0" fontId="6" fillId="0" borderId="49" xfId="0" applyFont="1" applyBorder="1" applyAlignment="1">
      <alignment wrapText="1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/>
    </xf>
    <xf numFmtId="0" fontId="5" fillId="0" borderId="52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right"/>
    </xf>
    <xf numFmtId="0" fontId="5" fillId="0" borderId="41" xfId="0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6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5" fillId="0" borderId="6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64" xfId="0" applyFont="1" applyFill="1" applyBorder="1" applyAlignment="1">
      <alignment horizontal="right"/>
    </xf>
    <xf numFmtId="0" fontId="5" fillId="0" borderId="65" xfId="0" applyFont="1" applyFill="1" applyBorder="1" applyAlignment="1">
      <alignment horizontal="right"/>
    </xf>
    <xf numFmtId="0" fontId="5" fillId="0" borderId="63" xfId="0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7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1" fillId="0" borderId="59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1" fillId="0" borderId="66" xfId="0" applyFont="1" applyBorder="1" applyAlignment="1">
      <alignment vertical="top" wrapText="1"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 vertical="top" wrapText="1"/>
    </xf>
    <xf numFmtId="0" fontId="1" fillId="0" borderId="69" xfId="0" applyFont="1" applyBorder="1" applyAlignment="1">
      <alignment/>
    </xf>
    <xf numFmtId="0" fontId="2" fillId="0" borderId="70" xfId="0" applyFont="1" applyBorder="1" applyAlignment="1">
      <alignment vertical="top" wrapText="1"/>
    </xf>
    <xf numFmtId="0" fontId="2" fillId="0" borderId="71" xfId="0" applyFont="1" applyBorder="1" applyAlignment="1">
      <alignment horizontal="right" vertical="top" wrapText="1"/>
    </xf>
    <xf numFmtId="0" fontId="2" fillId="0" borderId="72" xfId="0" applyFon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167" fontId="12" fillId="0" borderId="19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70" fontId="12" fillId="0" borderId="0" xfId="0" applyNumberFormat="1" applyFont="1" applyAlignment="1">
      <alignment horizontal="right"/>
    </xf>
    <xf numFmtId="8" fontId="14" fillId="0" borderId="0" xfId="0" applyNumberFormat="1" applyFont="1" applyBorder="1" applyAlignment="1">
      <alignment/>
    </xf>
    <xf numFmtId="1" fontId="12" fillId="0" borderId="19" xfId="0" applyNumberFormat="1" applyFont="1" applyBorder="1" applyAlignment="1">
      <alignment/>
    </xf>
    <xf numFmtId="1" fontId="12" fillId="0" borderId="0" xfId="0" applyNumberFormat="1" applyFont="1" applyAlignment="1">
      <alignment horizontal="right"/>
    </xf>
    <xf numFmtId="1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30" fillId="0" borderId="0" xfId="0" applyNumberFormat="1" applyFont="1" applyAlignment="1">
      <alignment horizontal="right"/>
    </xf>
    <xf numFmtId="0" fontId="31" fillId="0" borderId="73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10" fontId="30" fillId="0" borderId="0" xfId="19" applyNumberFormat="1" applyFont="1" applyAlignment="1">
      <alignment/>
    </xf>
    <xf numFmtId="0" fontId="33" fillId="0" borderId="0" xfId="0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right"/>
    </xf>
    <xf numFmtId="171" fontId="31" fillId="0" borderId="0" xfId="15" applyNumberFormat="1" applyFont="1" applyFill="1" applyBorder="1" applyAlignment="1">
      <alignment horizontal="right"/>
    </xf>
    <xf numFmtId="10" fontId="31" fillId="0" borderId="0" xfId="19" applyNumberFormat="1" applyFont="1" applyAlignment="1">
      <alignment/>
    </xf>
    <xf numFmtId="171" fontId="30" fillId="0" borderId="0" xfId="15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right"/>
    </xf>
    <xf numFmtId="171" fontId="30" fillId="0" borderId="0" xfId="15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171" fontId="30" fillId="0" borderId="0" xfId="15" applyNumberFormat="1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 horizontal="right"/>
    </xf>
    <xf numFmtId="171" fontId="31" fillId="0" borderId="0" xfId="15" applyNumberFormat="1" applyFont="1" applyAlignment="1">
      <alignment/>
    </xf>
    <xf numFmtId="171" fontId="31" fillId="0" borderId="0" xfId="15" applyNumberFormat="1" applyFont="1" applyAlignment="1">
      <alignment horizontal="right"/>
    </xf>
    <xf numFmtId="0" fontId="30" fillId="0" borderId="0" xfId="0" applyFont="1" applyAlignment="1">
      <alignment/>
    </xf>
    <xf numFmtId="171" fontId="31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171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171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10" fontId="30" fillId="0" borderId="0" xfId="19" applyNumberFormat="1" applyFont="1" applyBorder="1" applyAlignment="1">
      <alignment/>
    </xf>
    <xf numFmtId="10" fontId="31" fillId="0" borderId="0" xfId="19" applyNumberFormat="1" applyFont="1" applyBorder="1" applyAlignment="1">
      <alignment/>
    </xf>
    <xf numFmtId="10" fontId="30" fillId="0" borderId="0" xfId="19" applyNumberFormat="1" applyFont="1" applyBorder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1" fillId="0" borderId="73" xfId="0" applyFont="1" applyBorder="1" applyAlignment="1">
      <alignment/>
    </xf>
    <xf numFmtId="0" fontId="0" fillId="0" borderId="73" xfId="0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1" xfId="0" applyFont="1" applyBorder="1" applyAlignment="1">
      <alignment/>
    </xf>
    <xf numFmtId="0" fontId="31" fillId="0" borderId="0" xfId="0" applyFont="1" applyFill="1" applyBorder="1" applyAlignment="1">
      <alignment/>
    </xf>
    <xf numFmtId="0" fontId="34" fillId="0" borderId="0" xfId="0" applyFont="1" applyAlignment="1">
      <alignment/>
    </xf>
    <xf numFmtId="171" fontId="0" fillId="0" borderId="0" xfId="15" applyNumberFormat="1" applyAlignment="1">
      <alignment horizontal="center"/>
    </xf>
    <xf numFmtId="10" fontId="30" fillId="0" borderId="0" xfId="19" applyNumberFormat="1" applyFont="1" applyAlignment="1">
      <alignment/>
    </xf>
    <xf numFmtId="171" fontId="31" fillId="0" borderId="0" xfId="15" applyNumberFormat="1" applyFont="1" applyAlignment="1">
      <alignment horizontal="center"/>
    </xf>
    <xf numFmtId="171" fontId="31" fillId="0" borderId="0" xfId="0" applyNumberFormat="1" applyFont="1" applyAlignment="1">
      <alignment/>
    </xf>
    <xf numFmtId="171" fontId="0" fillId="0" borderId="0" xfId="15" applyNumberFormat="1" applyBorder="1" applyAlignment="1">
      <alignment horizontal="center"/>
    </xf>
    <xf numFmtId="171" fontId="31" fillId="0" borderId="0" xfId="15" applyNumberFormat="1" applyFont="1" applyBorder="1" applyAlignment="1">
      <alignment horizontal="center"/>
    </xf>
    <xf numFmtId="171" fontId="31" fillId="0" borderId="0" xfId="15" applyNumberFormat="1" applyFont="1" applyBorder="1" applyAlignment="1">
      <alignment/>
    </xf>
    <xf numFmtId="171" fontId="31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73" xfId="0" applyBorder="1" applyAlignment="1">
      <alignment horizontal="center"/>
    </xf>
    <xf numFmtId="3" fontId="0" fillId="0" borderId="0" xfId="0" applyNumberFormat="1" applyBorder="1" applyAlignment="1">
      <alignment/>
    </xf>
    <xf numFmtId="3" fontId="31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71" fontId="30" fillId="0" borderId="0" xfId="15" applyNumberFormat="1" applyFont="1" applyBorder="1" applyAlignment="1">
      <alignment horizontal="right"/>
    </xf>
    <xf numFmtId="10" fontId="30" fillId="0" borderId="0" xfId="19" applyNumberFormat="1" applyFont="1" applyBorder="1" applyAlignment="1">
      <alignment horizontal="right"/>
    </xf>
    <xf numFmtId="171" fontId="31" fillId="0" borderId="0" xfId="15" applyNumberFormat="1" applyFont="1" applyBorder="1" applyAlignment="1">
      <alignment horizontal="right"/>
    </xf>
    <xf numFmtId="10" fontId="31" fillId="0" borderId="0" xfId="19" applyNumberFormat="1" applyFont="1" applyBorder="1" applyAlignment="1">
      <alignment horizontal="right"/>
    </xf>
    <xf numFmtId="0" fontId="35" fillId="0" borderId="0" xfId="0" applyFont="1" applyAlignment="1">
      <alignment/>
    </xf>
    <xf numFmtId="171" fontId="0" fillId="0" borderId="0" xfId="15" applyNumberFormat="1" applyAlignment="1">
      <alignment horizontal="left"/>
    </xf>
    <xf numFmtId="10" fontId="0" fillId="0" borderId="0" xfId="19" applyNumberFormat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171" fontId="5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3" fontId="34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171" fontId="30" fillId="0" borderId="0" xfId="15" applyNumberFormat="1" applyFont="1" applyAlignment="1">
      <alignment horizontal="center"/>
    </xf>
    <xf numFmtId="171" fontId="31" fillId="0" borderId="0" xfId="15" applyNumberFormat="1" applyFont="1" applyAlignment="1">
      <alignment horizontal="center"/>
    </xf>
    <xf numFmtId="0" fontId="36" fillId="0" borderId="0" xfId="0" applyFont="1" applyBorder="1" applyAlignment="1">
      <alignment horizontal="left"/>
    </xf>
    <xf numFmtId="171" fontId="37" fillId="0" borderId="0" xfId="15" applyNumberFormat="1" applyFont="1" applyAlignment="1">
      <alignment/>
    </xf>
    <xf numFmtId="10" fontId="14" fillId="0" borderId="0" xfId="19" applyNumberFormat="1" applyFont="1" applyAlignment="1">
      <alignment/>
    </xf>
    <xf numFmtId="0" fontId="26" fillId="0" borderId="0" xfId="0" applyFont="1" applyAlignment="1">
      <alignment horizontal="center"/>
    </xf>
    <xf numFmtId="171" fontId="26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0" fontId="26" fillId="0" borderId="0" xfId="0" applyFont="1" applyAlignment="1">
      <alignment horizontal="left"/>
    </xf>
    <xf numFmtId="171" fontId="26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171" fontId="37" fillId="0" borderId="0" xfId="0" applyNumberFormat="1" applyFont="1" applyAlignment="1">
      <alignment/>
    </xf>
    <xf numFmtId="10" fontId="37" fillId="0" borderId="0" xfId="19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9" fillId="0" borderId="0" xfId="0" applyFont="1" applyBorder="1" applyAlignment="1">
      <alignment vertical="justify" wrapText="1"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0" fillId="0" borderId="74" xfId="0" applyBorder="1" applyAlignment="1">
      <alignment/>
    </xf>
    <xf numFmtId="3" fontId="31" fillId="0" borderId="73" xfId="0" applyNumberFormat="1" applyFont="1" applyBorder="1" applyAlignment="1">
      <alignment/>
    </xf>
    <xf numFmtId="0" fontId="31" fillId="0" borderId="75" xfId="0" applyFont="1" applyBorder="1" applyAlignment="1">
      <alignment/>
    </xf>
    <xf numFmtId="3" fontId="38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75" xfId="0" applyBorder="1" applyAlignment="1">
      <alignment/>
    </xf>
    <xf numFmtId="3" fontId="0" fillId="0" borderId="7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76" xfId="0" applyFont="1" applyBorder="1" applyAlignment="1">
      <alignment horizontal="right" vertical="top" wrapText="1"/>
    </xf>
    <xf numFmtId="0" fontId="14" fillId="0" borderId="19" xfId="0" applyFont="1" applyBorder="1" applyAlignment="1">
      <alignment/>
    </xf>
    <xf numFmtId="170" fontId="12" fillId="0" borderId="19" xfId="0" applyNumberFormat="1" applyFont="1" applyBorder="1" applyAlignment="1">
      <alignment horizontal="right"/>
    </xf>
    <xf numFmtId="6" fontId="12" fillId="0" borderId="19" xfId="0" applyNumberFormat="1" applyFont="1" applyBorder="1" applyAlignment="1">
      <alignment/>
    </xf>
    <xf numFmtId="170" fontId="12" fillId="0" borderId="19" xfId="0" applyNumberFormat="1" applyFont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2" borderId="52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right" vertical="top" wrapText="1"/>
    </xf>
    <xf numFmtId="0" fontId="1" fillId="0" borderId="40" xfId="0" applyFont="1" applyBorder="1" applyAlignment="1">
      <alignment horizontal="right" vertical="top" wrapText="1"/>
    </xf>
    <xf numFmtId="0" fontId="15" fillId="0" borderId="0" xfId="0" applyFont="1" applyBorder="1" applyAlignment="1">
      <alignment/>
    </xf>
    <xf numFmtId="171" fontId="30" fillId="0" borderId="0" xfId="15" applyNumberFormat="1" applyFont="1" applyAlignment="1">
      <alignment/>
    </xf>
    <xf numFmtId="171" fontId="0" fillId="0" borderId="1" xfId="15" applyNumberFormat="1" applyBorder="1" applyAlignment="1">
      <alignment/>
    </xf>
    <xf numFmtId="171" fontId="1" fillId="0" borderId="0" xfId="15" applyNumberFormat="1" applyFont="1" applyAlignment="1">
      <alignment/>
    </xf>
    <xf numFmtId="171" fontId="1" fillId="0" borderId="1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1" fontId="0" fillId="0" borderId="0" xfId="15" applyNumberFormat="1" applyFill="1" applyBorder="1" applyAlignment="1">
      <alignment/>
    </xf>
    <xf numFmtId="171" fontId="0" fillId="0" borderId="1" xfId="15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0" fillId="0" borderId="19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171" fontId="14" fillId="0" borderId="0" xfId="15" applyNumberFormat="1" applyFont="1" applyAlignment="1">
      <alignment/>
    </xf>
    <xf numFmtId="171" fontId="14" fillId="0" borderId="0" xfId="15" applyNumberFormat="1" applyFont="1" applyBorder="1" applyAlignment="1">
      <alignment/>
    </xf>
    <xf numFmtId="171" fontId="1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1" fontId="14" fillId="0" borderId="19" xfId="15" applyNumberFormat="1" applyFont="1" applyBorder="1" applyAlignment="1">
      <alignment/>
    </xf>
    <xf numFmtId="171" fontId="14" fillId="0" borderId="33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71" fontId="0" fillId="0" borderId="0" xfId="15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1" fillId="0" borderId="76" xfId="0" applyFont="1" applyBorder="1" applyAlignment="1">
      <alignment vertical="top" wrapText="1"/>
    </xf>
    <xf numFmtId="0" fontId="1" fillId="0" borderId="77" xfId="0" applyFont="1" applyBorder="1" applyAlignment="1">
      <alignment/>
    </xf>
    <xf numFmtId="0" fontId="1" fillId="0" borderId="77" xfId="0" applyFont="1" applyBorder="1" applyAlignment="1">
      <alignment horizontal="right" vertical="top" wrapText="1"/>
    </xf>
    <xf numFmtId="0" fontId="1" fillId="0" borderId="77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1" fillId="0" borderId="20" xfId="0" applyFont="1" applyBorder="1" applyAlignment="1">
      <alignment/>
    </xf>
    <xf numFmtId="0" fontId="14" fillId="0" borderId="33" xfId="0" applyFont="1" applyBorder="1" applyAlignment="1">
      <alignment/>
    </xf>
    <xf numFmtId="0" fontId="1" fillId="0" borderId="33" xfId="0" applyFont="1" applyBorder="1" applyAlignment="1">
      <alignment/>
    </xf>
    <xf numFmtId="171" fontId="14" fillId="0" borderId="23" xfId="15" applyNumberFormat="1" applyFont="1" applyBorder="1" applyAlignment="1">
      <alignment/>
    </xf>
    <xf numFmtId="0" fontId="0" fillId="0" borderId="74" xfId="0" applyFill="1" applyBorder="1" applyAlignment="1">
      <alignment/>
    </xf>
    <xf numFmtId="0" fontId="1" fillId="0" borderId="76" xfId="0" applyFont="1" applyBorder="1" applyAlignment="1">
      <alignment horizontal="center" vertical="top" wrapText="1"/>
    </xf>
    <xf numFmtId="171" fontId="1" fillId="0" borderId="0" xfId="15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33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Alignment="1">
      <alignment horizontal="right"/>
    </xf>
    <xf numFmtId="171" fontId="12" fillId="0" borderId="0" xfId="15" applyNumberFormat="1" applyFont="1" applyAlignment="1">
      <alignment/>
    </xf>
    <xf numFmtId="171" fontId="12" fillId="0" borderId="0" xfId="15" applyNumberFormat="1" applyFont="1" applyBorder="1" applyAlignment="1">
      <alignment/>
    </xf>
    <xf numFmtId="171" fontId="14" fillId="0" borderId="23" xfId="15" applyNumberFormat="1" applyFont="1" applyBorder="1" applyAlignment="1">
      <alignment/>
    </xf>
    <xf numFmtId="171" fontId="14" fillId="0" borderId="0" xfId="15" applyNumberFormat="1" applyFont="1" applyAlignment="1">
      <alignment/>
    </xf>
    <xf numFmtId="171" fontId="12" fillId="0" borderId="1" xfId="15" applyNumberFormat="1" applyFont="1" applyBorder="1" applyAlignment="1">
      <alignment/>
    </xf>
    <xf numFmtId="171" fontId="14" fillId="0" borderId="23" xfId="15" applyNumberFormat="1" applyFont="1" applyBorder="1" applyAlignment="1">
      <alignment/>
    </xf>
    <xf numFmtId="171" fontId="12" fillId="0" borderId="19" xfId="15" applyNumberFormat="1" applyFont="1" applyBorder="1" applyAlignment="1">
      <alignment/>
    </xf>
    <xf numFmtId="171" fontId="14" fillId="0" borderId="0" xfId="15" applyNumberFormat="1" applyFont="1" applyBorder="1" applyAlignment="1">
      <alignment/>
    </xf>
    <xf numFmtId="171" fontId="14" fillId="0" borderId="33" xfId="15" applyNumberFormat="1" applyFont="1" applyBorder="1" applyAlignment="1">
      <alignment/>
    </xf>
    <xf numFmtId="171" fontId="0" fillId="0" borderId="0" xfId="15" applyNumberFormat="1" applyFont="1" applyAlignment="1">
      <alignment vertical="center" wrapText="1"/>
    </xf>
    <xf numFmtId="171" fontId="0" fillId="0" borderId="19" xfId="15" applyNumberFormat="1" applyFont="1" applyBorder="1" applyAlignment="1">
      <alignment/>
    </xf>
    <xf numFmtId="0" fontId="2" fillId="0" borderId="78" xfId="0" applyFon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5" fillId="0" borderId="1" xfId="0" applyFont="1" applyBorder="1" applyAlignment="1">
      <alignment/>
    </xf>
    <xf numFmtId="3" fontId="31" fillId="0" borderId="7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31" fillId="0" borderId="1" xfId="0" applyNumberFormat="1" applyFont="1" applyBorder="1" applyAlignment="1">
      <alignment/>
    </xf>
    <xf numFmtId="0" fontId="31" fillId="0" borderId="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83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1" fillId="0" borderId="73" xfId="0" applyFont="1" applyBorder="1" applyAlignment="1">
      <alignment/>
    </xf>
    <xf numFmtId="0" fontId="28" fillId="0" borderId="0" xfId="0" applyFont="1" applyAlignment="1">
      <alignment horizontal="center"/>
    </xf>
    <xf numFmtId="0" fontId="2" fillId="2" borderId="41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73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31" fillId="0" borderId="73" xfId="0" applyNumberFormat="1" applyFont="1" applyBorder="1" applyAlignment="1">
      <alignment horizontal="right" vertical="center" wrapText="1"/>
    </xf>
    <xf numFmtId="3" fontId="30" fillId="0" borderId="1" xfId="0" applyNumberFormat="1" applyFont="1" applyBorder="1" applyAlignment="1">
      <alignment horizontal="right" vertical="center" wrapText="1"/>
    </xf>
    <xf numFmtId="0" fontId="31" fillId="0" borderId="73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73" xfId="0" applyFont="1" applyBorder="1" applyAlignment="1">
      <alignment/>
    </xf>
    <xf numFmtId="0" fontId="0" fillId="0" borderId="73" xfId="0" applyBorder="1" applyAlignment="1">
      <alignment/>
    </xf>
    <xf numFmtId="0" fontId="14" fillId="0" borderId="41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9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86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1" fillId="0" borderId="1" xfId="0" applyFont="1" applyBorder="1" applyAlignment="1">
      <alignment/>
    </xf>
    <xf numFmtId="0" fontId="31" fillId="0" borderId="75" xfId="0" applyFont="1" applyBorder="1" applyAlignment="1">
      <alignment/>
    </xf>
    <xf numFmtId="0" fontId="0" fillId="0" borderId="87" xfId="0" applyBorder="1" applyAlignment="1">
      <alignment/>
    </xf>
    <xf numFmtId="0" fontId="31" fillId="0" borderId="1" xfId="0" applyFont="1" applyBorder="1" applyAlignment="1">
      <alignment vertical="center"/>
    </xf>
    <xf numFmtId="0" fontId="31" fillId="0" borderId="88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1" fillId="0" borderId="75" xfId="0" applyFont="1" applyBorder="1" applyAlignment="1">
      <alignment vertical="center"/>
    </xf>
    <xf numFmtId="0" fontId="0" fillId="0" borderId="87" xfId="0" applyBorder="1" applyAlignment="1">
      <alignment vertical="center"/>
    </xf>
    <xf numFmtId="3" fontId="31" fillId="0" borderId="73" xfId="0" applyNumberFormat="1" applyFont="1" applyBorder="1" applyAlignment="1">
      <alignment horizontal="right" vertical="center"/>
    </xf>
    <xf numFmtId="3" fontId="31" fillId="0" borderId="1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2"/>
  <sheetViews>
    <sheetView workbookViewId="0" topLeftCell="A40">
      <selection activeCell="O25" sqref="O25"/>
    </sheetView>
  </sheetViews>
  <sheetFormatPr defaultColWidth="9.140625" defaultRowHeight="12.75"/>
  <sheetData>
    <row r="8" spans="1:9" ht="26.25">
      <c r="A8" s="430" t="s">
        <v>192</v>
      </c>
      <c r="B8" s="430"/>
      <c r="C8" s="430"/>
      <c r="D8" s="430"/>
      <c r="E8" s="430"/>
      <c r="F8" s="430"/>
      <c r="G8" s="430"/>
      <c r="H8" s="430"/>
      <c r="I8" s="430"/>
    </row>
    <row r="9" spans="1:9" ht="23.25">
      <c r="A9" s="222"/>
      <c r="B9" s="222"/>
      <c r="C9" s="222"/>
      <c r="D9" s="222"/>
      <c r="E9" s="222"/>
      <c r="F9" s="222"/>
      <c r="G9" s="222"/>
      <c r="H9" s="222"/>
      <c r="I9" s="222"/>
    </row>
    <row r="10" spans="1:9" ht="23.25">
      <c r="A10" s="222"/>
      <c r="B10" s="222"/>
      <c r="C10" s="222"/>
      <c r="D10" s="222"/>
      <c r="E10" s="222"/>
      <c r="F10" s="222"/>
      <c r="G10" s="222"/>
      <c r="H10" s="222"/>
      <c r="I10" s="222"/>
    </row>
    <row r="16" spans="2:7" ht="15.75">
      <c r="B16" s="56" t="s">
        <v>193</v>
      </c>
      <c r="C16" s="56" t="s">
        <v>40</v>
      </c>
      <c r="D16" s="56"/>
      <c r="E16" s="56"/>
      <c r="F16" s="56"/>
      <c r="G16" s="56"/>
    </row>
    <row r="17" spans="2:7" ht="15.75">
      <c r="B17" s="56"/>
      <c r="C17" s="56"/>
      <c r="D17" s="56"/>
      <c r="E17" s="56"/>
      <c r="F17" s="56"/>
      <c r="G17" s="56"/>
    </row>
    <row r="18" spans="2:7" ht="15.75">
      <c r="B18" s="56"/>
      <c r="C18" s="56"/>
      <c r="D18" s="56"/>
      <c r="E18" s="56"/>
      <c r="F18" s="56"/>
      <c r="G18" s="56"/>
    </row>
    <row r="19" spans="2:7" ht="15.75">
      <c r="B19" s="56"/>
      <c r="C19" s="56"/>
      <c r="D19" s="56"/>
      <c r="E19" s="56"/>
      <c r="F19" s="56"/>
      <c r="G19" s="56"/>
    </row>
    <row r="20" spans="2:7" ht="15.75">
      <c r="B20" s="56"/>
      <c r="C20" s="56"/>
      <c r="D20" s="56"/>
      <c r="E20" s="56"/>
      <c r="F20" s="56"/>
      <c r="G20" s="56"/>
    </row>
    <row r="21" spans="2:7" ht="15.75">
      <c r="B21" s="56" t="s">
        <v>194</v>
      </c>
      <c r="C21" s="56" t="s">
        <v>241</v>
      </c>
      <c r="D21" s="56"/>
      <c r="E21" s="56"/>
      <c r="F21" s="56"/>
      <c r="G21" s="56"/>
    </row>
    <row r="22" spans="2:7" ht="15.75">
      <c r="B22" s="56"/>
      <c r="C22" s="56"/>
      <c r="D22" s="56"/>
      <c r="E22" s="56"/>
      <c r="F22" s="56"/>
      <c r="G22" s="56"/>
    </row>
    <row r="23" spans="2:7" ht="15.75">
      <c r="B23" s="56"/>
      <c r="C23" s="56"/>
      <c r="D23" s="56"/>
      <c r="E23" s="56"/>
      <c r="F23" s="56"/>
      <c r="G23" s="56"/>
    </row>
    <row r="24" spans="2:7" ht="15.75">
      <c r="B24" s="56"/>
      <c r="C24" s="56"/>
      <c r="D24" s="56"/>
      <c r="E24" s="56"/>
      <c r="F24" s="56"/>
      <c r="G24" s="56"/>
    </row>
    <row r="25" spans="2:7" ht="15.75">
      <c r="B25" s="56"/>
      <c r="C25" s="56"/>
      <c r="D25" s="56"/>
      <c r="E25" s="56"/>
      <c r="F25" s="56"/>
      <c r="G25" s="56"/>
    </row>
    <row r="26" spans="2:7" ht="15.75">
      <c r="B26" s="56" t="s">
        <v>196</v>
      </c>
      <c r="C26" s="56" t="s">
        <v>195</v>
      </c>
      <c r="D26" s="56"/>
      <c r="E26" s="56"/>
      <c r="F26" s="56"/>
      <c r="G26" s="56"/>
    </row>
    <row r="27" spans="2:7" ht="15.75">
      <c r="B27" s="56"/>
      <c r="C27" s="56"/>
      <c r="D27" s="56"/>
      <c r="E27" s="56"/>
      <c r="F27" s="56"/>
      <c r="G27" s="56"/>
    </row>
    <row r="28" spans="2:7" ht="15.75">
      <c r="B28" s="56"/>
      <c r="C28" s="56"/>
      <c r="D28" s="56"/>
      <c r="E28" s="56"/>
      <c r="F28" s="56"/>
      <c r="G28" s="56"/>
    </row>
    <row r="29" spans="2:7" ht="15.75">
      <c r="B29" s="56"/>
      <c r="C29" s="56"/>
      <c r="D29" s="56"/>
      <c r="E29" s="56"/>
      <c r="F29" s="56"/>
      <c r="G29" s="56"/>
    </row>
    <row r="30" spans="2:7" ht="15.75">
      <c r="B30" s="56"/>
      <c r="C30" s="56"/>
      <c r="D30" s="56"/>
      <c r="E30" s="56"/>
      <c r="F30" s="56"/>
      <c r="G30" s="56"/>
    </row>
    <row r="31" spans="2:7" ht="15.75">
      <c r="B31" s="56" t="s">
        <v>197</v>
      </c>
      <c r="C31" s="56" t="s">
        <v>130</v>
      </c>
      <c r="D31" s="56"/>
      <c r="E31" s="56"/>
      <c r="F31" s="56"/>
      <c r="G31" s="56"/>
    </row>
    <row r="32" spans="2:7" ht="15.75">
      <c r="B32" s="56"/>
      <c r="C32" s="56"/>
      <c r="D32" s="56"/>
      <c r="E32" s="56"/>
      <c r="F32" s="56"/>
      <c r="G32" s="56"/>
    </row>
  </sheetData>
  <mergeCells count="1">
    <mergeCell ref="A8:I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&amp;R1. sz. melléklet 3/2011. (II.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G7" sqref="G7"/>
    </sheetView>
  </sheetViews>
  <sheetFormatPr defaultColWidth="9.140625" defaultRowHeight="12.75"/>
  <cols>
    <col min="1" max="1" width="24.8515625" style="24" customWidth="1"/>
    <col min="2" max="2" width="10.28125" style="2" customWidth="1"/>
    <col min="3" max="3" width="10.7109375" style="2" customWidth="1"/>
    <col min="4" max="4" width="13.421875" style="2" customWidth="1"/>
    <col min="5" max="5" width="22.421875" style="2" customWidth="1"/>
    <col min="6" max="16384" width="9.140625" style="24" customWidth="1"/>
  </cols>
  <sheetData>
    <row r="1" ht="10.5" customHeight="1">
      <c r="A1" s="1"/>
    </row>
    <row r="2" spans="1:5" ht="12.75">
      <c r="A2" s="417" t="s">
        <v>585</v>
      </c>
      <c r="B2" s="418"/>
      <c r="C2" s="418"/>
      <c r="D2" s="418"/>
      <c r="E2" s="418"/>
    </row>
    <row r="3" spans="1:5" ht="21.75" customHeight="1">
      <c r="A3" s="418"/>
      <c r="B3" s="418"/>
      <c r="C3" s="418"/>
      <c r="D3" s="418"/>
      <c r="E3" s="418"/>
    </row>
    <row r="4" spans="1:5" ht="21.75" customHeight="1">
      <c r="A4" s="74"/>
      <c r="B4" s="74"/>
      <c r="C4" s="74"/>
      <c r="D4" s="74"/>
      <c r="E4" s="74"/>
    </row>
    <row r="5" ht="16.5" thickBot="1">
      <c r="E5" s="14" t="s">
        <v>586</v>
      </c>
    </row>
    <row r="6" spans="1:5" ht="21" customHeight="1">
      <c r="A6" s="398" t="s">
        <v>0</v>
      </c>
      <c r="B6" s="401" t="s">
        <v>45</v>
      </c>
      <c r="C6" s="401" t="s">
        <v>46</v>
      </c>
      <c r="D6" s="401" t="s">
        <v>47</v>
      </c>
      <c r="E6" s="419" t="s">
        <v>48</v>
      </c>
    </row>
    <row r="7" spans="1:5" ht="14.25" customHeight="1" thickBot="1">
      <c r="A7" s="399"/>
      <c r="B7" s="402"/>
      <c r="C7" s="402"/>
      <c r="D7" s="402"/>
      <c r="E7" s="420"/>
    </row>
    <row r="8" spans="1:5" ht="1.5" customHeight="1" hidden="1">
      <c r="A8" s="400"/>
      <c r="B8" s="403"/>
      <c r="C8" s="403"/>
      <c r="D8" s="403"/>
      <c r="E8" s="421"/>
    </row>
    <row r="9" spans="1:5" ht="19.5" thickBot="1">
      <c r="A9" s="414" t="s">
        <v>35</v>
      </c>
      <c r="B9" s="415"/>
      <c r="C9" s="415"/>
      <c r="D9" s="415"/>
      <c r="E9" s="416"/>
    </row>
    <row r="10" spans="1:5" ht="15.75">
      <c r="A10" s="122" t="s">
        <v>546</v>
      </c>
      <c r="B10" s="62">
        <v>8000</v>
      </c>
      <c r="C10" s="62">
        <v>2000</v>
      </c>
      <c r="D10" s="62">
        <f>SUM(B10:C10)</f>
        <v>10000</v>
      </c>
      <c r="E10" s="62" t="s">
        <v>435</v>
      </c>
    </row>
    <row r="11" spans="1:5" ht="15.75" customHeight="1">
      <c r="A11" s="123" t="s">
        <v>545</v>
      </c>
      <c r="B11" s="30">
        <v>1600</v>
      </c>
      <c r="C11" s="30">
        <v>400</v>
      </c>
      <c r="D11" s="62">
        <f aca="true" t="shared" si="0" ref="D11:D17">SUM(B11:C11)</f>
        <v>2000</v>
      </c>
      <c r="E11" s="336" t="s">
        <v>436</v>
      </c>
    </row>
    <row r="12" spans="1:5" ht="15.75" customHeight="1">
      <c r="A12" s="123" t="s">
        <v>547</v>
      </c>
      <c r="B12" s="30">
        <v>35000</v>
      </c>
      <c r="C12" s="30">
        <v>8000</v>
      </c>
      <c r="D12" s="62">
        <f t="shared" si="0"/>
        <v>43000</v>
      </c>
      <c r="E12" s="336" t="s">
        <v>436</v>
      </c>
    </row>
    <row r="13" spans="1:5" ht="45" customHeight="1">
      <c r="A13" s="123" t="s">
        <v>548</v>
      </c>
      <c r="B13" s="30">
        <v>9000</v>
      </c>
      <c r="C13" s="30">
        <v>2250</v>
      </c>
      <c r="D13" s="62">
        <f t="shared" si="0"/>
        <v>11250</v>
      </c>
      <c r="E13" s="336" t="s">
        <v>436</v>
      </c>
    </row>
    <row r="14" spans="1:5" ht="21.75" customHeight="1">
      <c r="A14" s="123" t="s">
        <v>549</v>
      </c>
      <c r="B14" s="30">
        <v>16000</v>
      </c>
      <c r="C14" s="30">
        <v>4000</v>
      </c>
      <c r="D14" s="62">
        <f t="shared" si="0"/>
        <v>20000</v>
      </c>
      <c r="E14" s="336" t="s">
        <v>436</v>
      </c>
    </row>
    <row r="15" spans="1:5" ht="35.25" customHeight="1">
      <c r="A15" s="123" t="s">
        <v>550</v>
      </c>
      <c r="B15" s="30">
        <v>4800</v>
      </c>
      <c r="C15" s="30">
        <v>1200</v>
      </c>
      <c r="D15" s="62">
        <f t="shared" si="0"/>
        <v>6000</v>
      </c>
      <c r="E15" s="336" t="s">
        <v>436</v>
      </c>
    </row>
    <row r="16" spans="1:5" ht="36" customHeight="1">
      <c r="A16" s="123" t="s">
        <v>551</v>
      </c>
      <c r="B16" s="30">
        <v>800</v>
      </c>
      <c r="C16" s="30">
        <v>200</v>
      </c>
      <c r="D16" s="62">
        <f t="shared" si="0"/>
        <v>1000</v>
      </c>
      <c r="E16" s="336" t="s">
        <v>436</v>
      </c>
    </row>
    <row r="17" spans="1:5" ht="35.25" customHeight="1" thickBot="1">
      <c r="A17" s="123" t="s">
        <v>553</v>
      </c>
      <c r="B17" s="30">
        <v>800</v>
      </c>
      <c r="C17" s="30">
        <v>200</v>
      </c>
      <c r="D17" s="62">
        <f t="shared" si="0"/>
        <v>1000</v>
      </c>
      <c r="E17" s="336" t="s">
        <v>436</v>
      </c>
    </row>
    <row r="18" spans="1:5" ht="18" customHeight="1" thickBot="1">
      <c r="A18" s="121" t="s">
        <v>49</v>
      </c>
      <c r="B18" s="64">
        <f>SUM(B10:B17)</f>
        <v>76000</v>
      </c>
      <c r="C18" s="64">
        <f>SUM(C10:C17)</f>
        <v>18250</v>
      </c>
      <c r="D18" s="64">
        <f>SUM(D10:D17)</f>
        <v>94250</v>
      </c>
      <c r="E18" s="63"/>
    </row>
    <row r="19" spans="1:5" ht="18" customHeight="1" thickBot="1">
      <c r="A19" s="119"/>
      <c r="B19" s="93"/>
      <c r="C19" s="93"/>
      <c r="D19" s="93"/>
      <c r="E19" s="120"/>
    </row>
    <row r="20" spans="1:5" ht="18" customHeight="1" thickBot="1">
      <c r="A20" s="414" t="s">
        <v>102</v>
      </c>
      <c r="B20" s="415"/>
      <c r="C20" s="415"/>
      <c r="D20" s="415"/>
      <c r="E20" s="416"/>
    </row>
    <row r="21" spans="1:5" ht="22.5" customHeight="1">
      <c r="A21" s="122" t="s">
        <v>554</v>
      </c>
      <c r="B21" s="62">
        <v>4800</v>
      </c>
      <c r="C21" s="62">
        <v>1200</v>
      </c>
      <c r="D21" s="62">
        <f>SUM(B21:C21)</f>
        <v>6000</v>
      </c>
      <c r="E21" s="62" t="s">
        <v>435</v>
      </c>
    </row>
    <row r="22" spans="1:5" ht="30.75" customHeight="1">
      <c r="A22" s="371" t="s">
        <v>555</v>
      </c>
      <c r="B22" s="30">
        <v>1600</v>
      </c>
      <c r="C22" s="30">
        <v>400</v>
      </c>
      <c r="D22" s="62">
        <f>SUM(B22:C22)</f>
        <v>2000</v>
      </c>
      <c r="E22" s="339"/>
    </row>
    <row r="23" spans="1:5" ht="16.5" thickBot="1">
      <c r="A23" s="345" t="s">
        <v>544</v>
      </c>
      <c r="B23" s="339">
        <v>1600</v>
      </c>
      <c r="C23" s="339">
        <v>400</v>
      </c>
      <c r="D23" s="62">
        <f>SUM(B23:C23)</f>
        <v>2000</v>
      </c>
      <c r="E23" s="344" t="s">
        <v>436</v>
      </c>
    </row>
    <row r="24" spans="1:5" s="27" customFormat="1" ht="16.5" thickBot="1">
      <c r="A24" s="121" t="s">
        <v>50</v>
      </c>
      <c r="B24" s="65">
        <f>SUM(B21:B23)</f>
        <v>8000</v>
      </c>
      <c r="C24" s="65">
        <f>SUM(C21:C23)</f>
        <v>2000</v>
      </c>
      <c r="D24" s="65">
        <f>SUM(D21:D23)</f>
        <v>10000</v>
      </c>
      <c r="E24" s="66"/>
    </row>
    <row r="25" ht="16.5" thickBot="1"/>
    <row r="26" spans="1:5" ht="19.5" thickBot="1">
      <c r="A26" s="414" t="s">
        <v>556</v>
      </c>
      <c r="B26" s="415"/>
      <c r="C26" s="415"/>
      <c r="D26" s="415"/>
      <c r="E26" s="416"/>
    </row>
    <row r="27" spans="1:5" ht="31.5">
      <c r="A27" s="122" t="s">
        <v>359</v>
      </c>
      <c r="B27" s="62">
        <v>500</v>
      </c>
      <c r="C27" s="62"/>
      <c r="D27" s="62">
        <f>SUM(B27:C27)</f>
        <v>500</v>
      </c>
      <c r="E27" s="62" t="s">
        <v>435</v>
      </c>
    </row>
    <row r="28" spans="1:5" ht="31.5">
      <c r="A28" s="371" t="s">
        <v>582</v>
      </c>
      <c r="B28" s="339"/>
      <c r="C28" s="339"/>
      <c r="D28" s="339">
        <v>780</v>
      </c>
      <c r="E28" s="381" t="s">
        <v>436</v>
      </c>
    </row>
    <row r="29" spans="1:5" ht="16.5" thickBot="1">
      <c r="A29" s="372" t="s">
        <v>142</v>
      </c>
      <c r="B29" s="372">
        <v>3600</v>
      </c>
      <c r="C29" s="372"/>
      <c r="D29" s="373">
        <f>SUM(B29:C29)</f>
        <v>3600</v>
      </c>
      <c r="E29" s="374" t="s">
        <v>436</v>
      </c>
    </row>
    <row r="30" spans="1:5" ht="16.5" thickBot="1">
      <c r="A30" s="375" t="s">
        <v>558</v>
      </c>
      <c r="B30" s="65">
        <f>SUM(B27:B29)</f>
        <v>4100</v>
      </c>
      <c r="C30" s="65"/>
      <c r="D30" s="65">
        <f>SUM(D27:D29)</f>
        <v>4880</v>
      </c>
      <c r="E30" s="376"/>
    </row>
    <row r="32" ht="16.5" thickBot="1"/>
    <row r="33" spans="1:5" ht="16.5" thickBot="1">
      <c r="A33" s="126" t="s">
        <v>518</v>
      </c>
      <c r="B33" s="377"/>
      <c r="C33" s="377"/>
      <c r="D33" s="378"/>
      <c r="E33" s="379">
        <f>SUM(D30+D24+D18)</f>
        <v>109130</v>
      </c>
    </row>
  </sheetData>
  <mergeCells count="9">
    <mergeCell ref="A26:E26"/>
    <mergeCell ref="A9:E9"/>
    <mergeCell ref="A20:E20"/>
    <mergeCell ref="A2:E3"/>
    <mergeCell ref="E6:E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&amp;R6. sz. melléklet a 3/2011. (II. 24.) sz.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L17" sqref="L17"/>
    </sheetView>
  </sheetViews>
  <sheetFormatPr defaultColWidth="9.140625" defaultRowHeight="12.75"/>
  <cols>
    <col min="3" max="3" width="31.421875" style="0" customWidth="1"/>
    <col min="4" max="4" width="14.28125" style="0" customWidth="1"/>
    <col min="5" max="5" width="9.140625" style="26" customWidth="1"/>
    <col min="6" max="6" width="14.00390625" style="0" customWidth="1"/>
    <col min="7" max="7" width="14.28125" style="0" customWidth="1"/>
  </cols>
  <sheetData>
    <row r="2" spans="1:7" ht="15.75">
      <c r="A2" s="437"/>
      <c r="B2" s="440"/>
      <c r="C2" s="440"/>
      <c r="D2" s="440"/>
      <c r="E2" s="440"/>
      <c r="F2" s="440"/>
      <c r="G2" s="440"/>
    </row>
    <row r="3" spans="1:7" ht="15.75">
      <c r="A3" s="1"/>
      <c r="B3" s="70"/>
      <c r="C3" s="70"/>
      <c r="D3" s="70"/>
      <c r="E3" s="70"/>
      <c r="F3" s="70"/>
      <c r="G3" s="70"/>
    </row>
    <row r="4" spans="1:7" ht="15.75">
      <c r="A4" s="437" t="s">
        <v>538</v>
      </c>
      <c r="B4" s="437"/>
      <c r="C4" s="437"/>
      <c r="D4" s="437"/>
      <c r="E4" s="437"/>
      <c r="F4" s="437"/>
      <c r="G4" s="6"/>
    </row>
    <row r="5" spans="1:7" ht="15.75">
      <c r="A5" s="1"/>
      <c r="B5" s="6"/>
      <c r="C5" s="6"/>
      <c r="D5" s="6"/>
      <c r="E5" s="6"/>
      <c r="F5" s="6"/>
      <c r="G5" s="6"/>
    </row>
    <row r="6" spans="1:7" ht="15.75">
      <c r="A6" s="1"/>
      <c r="B6" s="6"/>
      <c r="C6" s="6"/>
      <c r="D6" s="6"/>
      <c r="E6" s="6"/>
      <c r="F6" s="10" t="s">
        <v>587</v>
      </c>
      <c r="G6" s="6"/>
    </row>
    <row r="7" spans="1:6" ht="15.75">
      <c r="A7" s="11"/>
      <c r="D7" s="258" t="s">
        <v>239</v>
      </c>
      <c r="F7" s="258" t="s">
        <v>476</v>
      </c>
    </row>
    <row r="8" spans="4:7" ht="15.75">
      <c r="D8" s="258" t="s">
        <v>529</v>
      </c>
      <c r="F8" s="258" t="s">
        <v>477</v>
      </c>
      <c r="G8" s="338"/>
    </row>
    <row r="9" spans="4:7" ht="15.75">
      <c r="D9" s="258"/>
      <c r="F9" s="258"/>
      <c r="G9" s="338"/>
    </row>
    <row r="10" spans="1:6" ht="15.75">
      <c r="A10" s="457" t="s">
        <v>37</v>
      </c>
      <c r="B10" s="458"/>
      <c r="C10" s="458"/>
      <c r="D10" s="387">
        <v>6918</v>
      </c>
      <c r="F10" s="387">
        <v>10000</v>
      </c>
    </row>
    <row r="11" spans="1:6" ht="15.75">
      <c r="A11" s="457" t="s">
        <v>156</v>
      </c>
      <c r="B11" s="458"/>
      <c r="C11" s="458"/>
      <c r="D11" s="387">
        <v>3646</v>
      </c>
      <c r="F11" s="387">
        <v>11000</v>
      </c>
    </row>
    <row r="12" spans="1:6" ht="15.75">
      <c r="A12" s="457" t="s">
        <v>150</v>
      </c>
      <c r="B12" s="458"/>
      <c r="C12" s="458"/>
      <c r="D12" s="387">
        <v>500</v>
      </c>
      <c r="F12" s="387">
        <v>500</v>
      </c>
    </row>
    <row r="13" spans="1:6" ht="15.75">
      <c r="A13" s="13" t="s">
        <v>151</v>
      </c>
      <c r="B13" s="6"/>
      <c r="C13" s="6"/>
      <c r="D13" s="387">
        <v>55222</v>
      </c>
      <c r="F13" s="387">
        <v>138490</v>
      </c>
    </row>
    <row r="14" spans="1:6" ht="16.5" thickBot="1">
      <c r="A14" s="457" t="s">
        <v>36</v>
      </c>
      <c r="B14" s="458"/>
      <c r="C14" s="458"/>
      <c r="D14" s="393">
        <v>403034</v>
      </c>
      <c r="E14" s="383"/>
      <c r="F14" s="388">
        <v>604189</v>
      </c>
    </row>
    <row r="15" spans="1:6" ht="16.5" thickBot="1">
      <c r="A15" s="463" t="s">
        <v>51</v>
      </c>
      <c r="B15" s="464"/>
      <c r="C15" s="464"/>
      <c r="D15" s="366">
        <f>SUM(D10:D14)</f>
        <v>469320</v>
      </c>
      <c r="E15" s="383"/>
      <c r="F15" s="389">
        <f>SUM(F10:F14)</f>
        <v>764179</v>
      </c>
    </row>
    <row r="16" spans="1:4" ht="15.75">
      <c r="A16" s="18"/>
      <c r="B16" s="19"/>
      <c r="C16" s="19"/>
      <c r="D16" s="394"/>
    </row>
    <row r="17" spans="1:4" ht="15.75">
      <c r="A17" s="18"/>
      <c r="B17" s="19"/>
      <c r="C17" s="19"/>
      <c r="D17" s="390"/>
    </row>
    <row r="18" spans="1:4" ht="15.75">
      <c r="A18" s="2"/>
      <c r="D18" s="229"/>
    </row>
    <row r="19" spans="1:7" ht="15.75">
      <c r="A19" s="466" t="s">
        <v>52</v>
      </c>
      <c r="B19" s="467"/>
      <c r="C19" s="467"/>
      <c r="D19" s="352"/>
      <c r="E19" s="29"/>
      <c r="F19" s="447"/>
      <c r="G19" s="465"/>
    </row>
    <row r="20" spans="1:6" ht="15.75">
      <c r="A20" s="4"/>
      <c r="D20" s="229"/>
      <c r="F20" s="266"/>
    </row>
    <row r="21" spans="1:6" ht="15.75">
      <c r="A21" s="404" t="s">
        <v>150</v>
      </c>
      <c r="B21" s="462"/>
      <c r="C21" s="462"/>
      <c r="D21" s="352"/>
      <c r="E21" s="29"/>
      <c r="F21" s="7"/>
    </row>
    <row r="22" spans="1:6" ht="15.75">
      <c r="A22" s="34" t="s">
        <v>423</v>
      </c>
      <c r="B22" s="19"/>
      <c r="C22" s="19"/>
      <c r="D22" s="387">
        <v>500</v>
      </c>
      <c r="F22" s="387">
        <v>500</v>
      </c>
    </row>
    <row r="23" spans="1:6" ht="15.75">
      <c r="A23" s="17" t="s">
        <v>157</v>
      </c>
      <c r="B23" s="6"/>
      <c r="C23" s="6"/>
      <c r="D23" s="362">
        <f>SUM(D22)</f>
        <v>500</v>
      </c>
      <c r="F23" s="390">
        <f>SUM(F22:F22)</f>
        <v>500</v>
      </c>
    </row>
    <row r="24" spans="1:6" ht="15.75">
      <c r="A24" s="17"/>
      <c r="B24" s="6"/>
      <c r="C24" s="6"/>
      <c r="D24" s="229"/>
      <c r="F24" s="390"/>
    </row>
    <row r="25" spans="1:6" ht="15.75">
      <c r="A25" s="13"/>
      <c r="B25" s="6"/>
      <c r="C25" s="6"/>
      <c r="D25" s="229"/>
      <c r="F25" s="387"/>
    </row>
    <row r="26" spans="1:6" ht="15.75">
      <c r="A26" s="125" t="s">
        <v>151</v>
      </c>
      <c r="B26" s="12"/>
      <c r="C26" s="12"/>
      <c r="D26" s="352"/>
      <c r="E26" s="29"/>
      <c r="F26" s="391"/>
    </row>
    <row r="27" spans="1:7" ht="15.75">
      <c r="A27" s="457" t="s">
        <v>539</v>
      </c>
      <c r="B27" s="458"/>
      <c r="C27" s="458"/>
      <c r="D27" s="229"/>
      <c r="F27" s="387">
        <v>119600</v>
      </c>
      <c r="G27" s="26"/>
    </row>
    <row r="28" spans="1:7" ht="15.75">
      <c r="A28" s="13" t="s">
        <v>540</v>
      </c>
      <c r="B28" s="6"/>
      <c r="C28" s="6"/>
      <c r="D28" s="387">
        <v>9713</v>
      </c>
      <c r="F28" s="387">
        <v>9000</v>
      </c>
      <c r="G28" s="26"/>
    </row>
    <row r="29" spans="1:7" ht="15.75">
      <c r="A29" s="13" t="s">
        <v>588</v>
      </c>
      <c r="B29" s="6"/>
      <c r="C29" s="6"/>
      <c r="D29" s="387">
        <v>45509</v>
      </c>
      <c r="F29" s="387"/>
      <c r="G29" s="26"/>
    </row>
    <row r="30" spans="1:7" ht="15.75">
      <c r="A30" s="13" t="s">
        <v>541</v>
      </c>
      <c r="B30" s="6"/>
      <c r="C30" s="6"/>
      <c r="D30" s="387"/>
      <c r="F30" s="387">
        <v>8140</v>
      </c>
      <c r="G30" s="26"/>
    </row>
    <row r="31" spans="1:7" ht="15.75">
      <c r="A31" s="13" t="s">
        <v>542</v>
      </c>
      <c r="B31" s="6"/>
      <c r="C31" s="6"/>
      <c r="D31" s="387"/>
      <c r="F31" s="387">
        <v>1250</v>
      </c>
      <c r="G31" s="26"/>
    </row>
    <row r="32" spans="1:7" ht="15.75">
      <c r="A32" s="13" t="s">
        <v>552</v>
      </c>
      <c r="B32" s="6"/>
      <c r="C32" s="6"/>
      <c r="D32" s="387"/>
      <c r="F32" s="387">
        <v>500</v>
      </c>
      <c r="G32" s="26"/>
    </row>
    <row r="33" spans="1:7" ht="15.75">
      <c r="A33" s="17" t="s">
        <v>158</v>
      </c>
      <c r="B33" s="6"/>
      <c r="C33" s="6"/>
      <c r="D33" s="362">
        <f>SUM(D28:D32)</f>
        <v>55222</v>
      </c>
      <c r="F33" s="390">
        <f>SUM(F27:F32)</f>
        <v>138490</v>
      </c>
      <c r="G33" s="26"/>
    </row>
    <row r="34" spans="4:6" ht="15.75" thickBot="1">
      <c r="D34" s="387"/>
      <c r="E34" s="383"/>
      <c r="F34" s="387"/>
    </row>
    <row r="35" spans="1:6" ht="16.5" thickBot="1">
      <c r="A35" s="126" t="s">
        <v>159</v>
      </c>
      <c r="B35" s="115"/>
      <c r="C35" s="115"/>
      <c r="D35" s="395">
        <f>SUM(D33+D23)</f>
        <v>55722</v>
      </c>
      <c r="E35" s="384"/>
      <c r="F35" s="392">
        <f>F33+F23</f>
        <v>138990</v>
      </c>
    </row>
  </sheetData>
  <mergeCells count="11">
    <mergeCell ref="F19:G19"/>
    <mergeCell ref="A19:C19"/>
    <mergeCell ref="A2:G2"/>
    <mergeCell ref="A10:C10"/>
    <mergeCell ref="A11:C11"/>
    <mergeCell ref="A4:F4"/>
    <mergeCell ref="A21:C21"/>
    <mergeCell ref="A27:C27"/>
    <mergeCell ref="A12:C12"/>
    <mergeCell ref="A14:C14"/>
    <mergeCell ref="A15:C1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&amp;R7. sz. melléklet a 3/2011. (II. 24.) sz.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workbookViewId="0" topLeftCell="A1">
      <selection activeCell="W22" sqref="W22"/>
    </sheetView>
  </sheetViews>
  <sheetFormatPr defaultColWidth="9.140625" defaultRowHeight="12.75"/>
  <cols>
    <col min="1" max="1" width="15.28125" style="0" customWidth="1"/>
    <col min="2" max="2" width="8.8515625" style="0" bestFit="1" customWidth="1"/>
    <col min="3" max="3" width="8.57421875" style="0" customWidth="1"/>
    <col min="4" max="13" width="8.28125" style="0" customWidth="1"/>
    <col min="14" max="14" width="7.7109375" style="0" customWidth="1"/>
    <col min="15" max="15" width="8.28125" style="0" customWidth="1"/>
  </cols>
  <sheetData>
    <row r="1" spans="1:15" ht="12.75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5" ht="12.75">
      <c r="A2" s="468" t="s">
        <v>559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</row>
    <row r="3" spans="1:15" ht="12.75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</row>
    <row r="4" spans="1:15" ht="13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587</v>
      </c>
    </row>
    <row r="5" spans="1:15" ht="19.5" customHeight="1" thickBot="1">
      <c r="A5" s="134" t="s">
        <v>54</v>
      </c>
      <c r="B5" s="469" t="s">
        <v>55</v>
      </c>
      <c r="C5" s="470"/>
      <c r="D5" s="135" t="s">
        <v>56</v>
      </c>
      <c r="E5" s="135" t="s">
        <v>57</v>
      </c>
      <c r="F5" s="135" t="s">
        <v>58</v>
      </c>
      <c r="G5" s="135" t="s">
        <v>59</v>
      </c>
      <c r="H5" s="135" t="s">
        <v>60</v>
      </c>
      <c r="I5" s="135" t="s">
        <v>61</v>
      </c>
      <c r="J5" s="135" t="s">
        <v>62</v>
      </c>
      <c r="K5" s="135" t="s">
        <v>63</v>
      </c>
      <c r="L5" s="135" t="s">
        <v>64</v>
      </c>
      <c r="M5" s="135" t="s">
        <v>65</v>
      </c>
      <c r="N5" s="135" t="s">
        <v>66</v>
      </c>
      <c r="O5" s="135" t="s">
        <v>67</v>
      </c>
    </row>
    <row r="6" spans="1:15" ht="19.5" customHeight="1" thickTop="1">
      <c r="A6" s="136" t="s">
        <v>101</v>
      </c>
      <c r="B6" s="40">
        <f>SUM(C7:C14)</f>
        <v>1623356</v>
      </c>
      <c r="C6" s="47"/>
      <c r="D6" s="45"/>
      <c r="E6" s="37"/>
      <c r="F6" s="37"/>
      <c r="G6" s="37"/>
      <c r="H6" s="37"/>
      <c r="I6" s="37"/>
      <c r="J6" s="37"/>
      <c r="K6" s="37"/>
      <c r="L6" s="37"/>
      <c r="M6" s="37"/>
      <c r="N6" s="37"/>
      <c r="O6" s="47"/>
    </row>
    <row r="7" spans="1:15" ht="19.5" customHeight="1">
      <c r="A7" s="137" t="s">
        <v>72</v>
      </c>
      <c r="B7" s="41"/>
      <c r="C7" s="48">
        <v>56650</v>
      </c>
      <c r="D7" s="41">
        <v>4720</v>
      </c>
      <c r="E7" s="41">
        <v>4720</v>
      </c>
      <c r="F7" s="41">
        <v>4720</v>
      </c>
      <c r="G7" s="41">
        <v>4720</v>
      </c>
      <c r="H7" s="41">
        <v>4720</v>
      </c>
      <c r="I7" s="41">
        <v>4720</v>
      </c>
      <c r="J7" s="41">
        <v>4720</v>
      </c>
      <c r="K7" s="41">
        <v>4720</v>
      </c>
      <c r="L7" s="41">
        <v>4720</v>
      </c>
      <c r="M7" s="41">
        <v>4720</v>
      </c>
      <c r="N7" s="41">
        <v>4720</v>
      </c>
      <c r="O7" s="138">
        <v>4730</v>
      </c>
    </row>
    <row r="8" spans="1:15" ht="19.5" customHeight="1">
      <c r="A8" s="137" t="s">
        <v>563</v>
      </c>
      <c r="B8" s="41"/>
      <c r="C8" s="48">
        <v>10566</v>
      </c>
      <c r="D8" s="59">
        <v>600</v>
      </c>
      <c r="E8" s="59">
        <v>600</v>
      </c>
      <c r="F8" s="59">
        <v>600</v>
      </c>
      <c r="G8" s="59">
        <v>2200</v>
      </c>
      <c r="H8" s="59">
        <v>600</v>
      </c>
      <c r="I8" s="59">
        <v>600</v>
      </c>
      <c r="J8" s="59">
        <v>600</v>
      </c>
      <c r="K8" s="59">
        <v>2200</v>
      </c>
      <c r="L8" s="59">
        <v>600</v>
      </c>
      <c r="M8" s="59">
        <v>600</v>
      </c>
      <c r="N8" s="59">
        <v>600</v>
      </c>
      <c r="O8" s="139">
        <v>766</v>
      </c>
    </row>
    <row r="9" spans="1:15" ht="19.5" customHeight="1">
      <c r="A9" s="137" t="s">
        <v>70</v>
      </c>
      <c r="B9" s="41"/>
      <c r="C9" s="48">
        <v>160838</v>
      </c>
      <c r="D9" s="41">
        <v>13000</v>
      </c>
      <c r="E9" s="41">
        <v>13000</v>
      </c>
      <c r="F9" s="41">
        <v>13000</v>
      </c>
      <c r="G9" s="41">
        <v>13000</v>
      </c>
      <c r="H9" s="41">
        <v>13000</v>
      </c>
      <c r="I9" s="41">
        <v>13000</v>
      </c>
      <c r="J9" s="41">
        <v>13000</v>
      </c>
      <c r="K9" s="41">
        <v>14680</v>
      </c>
      <c r="L9" s="41">
        <v>13500</v>
      </c>
      <c r="M9" s="41">
        <v>13500</v>
      </c>
      <c r="N9" s="41">
        <v>13500</v>
      </c>
      <c r="O9" s="138">
        <v>14658</v>
      </c>
    </row>
    <row r="10" spans="1:15" ht="19.5" customHeight="1">
      <c r="A10" s="137" t="s">
        <v>446</v>
      </c>
      <c r="B10" s="41"/>
      <c r="C10" s="48">
        <v>88798</v>
      </c>
      <c r="D10" s="41">
        <v>-1120</v>
      </c>
      <c r="E10" s="41">
        <v>-1120</v>
      </c>
      <c r="F10" s="41">
        <v>50000</v>
      </c>
      <c r="G10" s="41">
        <v>-1120</v>
      </c>
      <c r="H10" s="41">
        <v>-1120</v>
      </c>
      <c r="I10" s="41">
        <v>-1120</v>
      </c>
      <c r="J10" s="41">
        <v>-1120</v>
      </c>
      <c r="K10" s="41">
        <v>-1120</v>
      </c>
      <c r="L10" s="41">
        <v>50000</v>
      </c>
      <c r="M10" s="41">
        <v>-1120</v>
      </c>
      <c r="N10" s="41">
        <v>-1120</v>
      </c>
      <c r="O10" s="138">
        <v>-1122</v>
      </c>
    </row>
    <row r="11" spans="1:15" ht="19.5" customHeight="1">
      <c r="A11" s="137" t="s">
        <v>447</v>
      </c>
      <c r="B11" s="41"/>
      <c r="C11" s="48">
        <v>462000</v>
      </c>
      <c r="D11" s="41">
        <v>26200</v>
      </c>
      <c r="E11" s="41">
        <v>26200</v>
      </c>
      <c r="F11" s="41">
        <v>100000</v>
      </c>
      <c r="G11" s="41">
        <v>26200</v>
      </c>
      <c r="H11" s="41">
        <v>26200</v>
      </c>
      <c r="I11" s="41">
        <v>26200</v>
      </c>
      <c r="J11" s="41">
        <v>26200</v>
      </c>
      <c r="K11" s="41">
        <v>26200</v>
      </c>
      <c r="L11" s="41">
        <v>100000</v>
      </c>
      <c r="M11" s="41">
        <v>26200</v>
      </c>
      <c r="N11" s="41">
        <v>26200</v>
      </c>
      <c r="O11" s="41">
        <v>26200</v>
      </c>
    </row>
    <row r="12" spans="1:15" ht="19.5" customHeight="1">
      <c r="A12" s="137" t="s">
        <v>448</v>
      </c>
      <c r="B12" s="41"/>
      <c r="C12" s="48">
        <v>15000</v>
      </c>
      <c r="D12" s="41">
        <v>1250</v>
      </c>
      <c r="E12" s="41">
        <v>1250</v>
      </c>
      <c r="F12" s="41">
        <v>1250</v>
      </c>
      <c r="G12" s="41">
        <v>1250</v>
      </c>
      <c r="H12" s="41">
        <v>1250</v>
      </c>
      <c r="I12" s="41">
        <v>1250</v>
      </c>
      <c r="J12" s="41">
        <v>1250</v>
      </c>
      <c r="K12" s="41">
        <v>1250</v>
      </c>
      <c r="L12" s="41">
        <v>1250</v>
      </c>
      <c r="M12" s="41">
        <v>1250</v>
      </c>
      <c r="N12" s="41">
        <v>1250</v>
      </c>
      <c r="O12" s="41">
        <v>1250</v>
      </c>
    </row>
    <row r="13" spans="1:15" ht="19.5" customHeight="1">
      <c r="A13" s="137" t="s">
        <v>73</v>
      </c>
      <c r="B13" s="41"/>
      <c r="C13" s="48">
        <v>199550</v>
      </c>
      <c r="D13" s="41">
        <v>80</v>
      </c>
      <c r="E13" s="41">
        <v>80</v>
      </c>
      <c r="F13" s="41">
        <v>80</v>
      </c>
      <c r="G13" s="41">
        <v>80</v>
      </c>
      <c r="H13" s="41">
        <v>80000</v>
      </c>
      <c r="I13" s="41">
        <v>80</v>
      </c>
      <c r="J13" s="41">
        <v>80</v>
      </c>
      <c r="K13" s="41">
        <v>80000</v>
      </c>
      <c r="L13" s="41">
        <v>100</v>
      </c>
      <c r="M13" s="41">
        <v>100</v>
      </c>
      <c r="N13" s="41">
        <v>38800</v>
      </c>
      <c r="O13" s="138">
        <v>70</v>
      </c>
    </row>
    <row r="14" spans="1:15" ht="19.5" customHeight="1" thickBot="1">
      <c r="A14" s="140" t="s">
        <v>53</v>
      </c>
      <c r="B14" s="42"/>
      <c r="C14" s="49">
        <v>629954</v>
      </c>
      <c r="D14" s="42">
        <v>120000</v>
      </c>
      <c r="E14" s="39"/>
      <c r="F14" s="39">
        <v>120000</v>
      </c>
      <c r="G14" s="39"/>
      <c r="H14" s="39"/>
      <c r="I14" s="39">
        <v>120000</v>
      </c>
      <c r="J14" s="39"/>
      <c r="K14" s="39"/>
      <c r="L14" s="39">
        <v>120000</v>
      </c>
      <c r="M14" s="39"/>
      <c r="N14" s="39">
        <v>149954</v>
      </c>
      <c r="O14" s="49"/>
    </row>
    <row r="15" spans="1:15" ht="19.5" customHeight="1">
      <c r="A15" s="141" t="s">
        <v>68</v>
      </c>
      <c r="B15" s="43">
        <f>SUM(C16:C16)</f>
        <v>16904</v>
      </c>
      <c r="C15" s="50"/>
      <c r="D15" s="4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50"/>
    </row>
    <row r="16" spans="1:15" ht="19.5" customHeight="1">
      <c r="A16" s="137" t="s">
        <v>69</v>
      </c>
      <c r="B16" s="41"/>
      <c r="C16" s="48">
        <v>16904</v>
      </c>
      <c r="D16" s="41">
        <v>1540</v>
      </c>
      <c r="E16" s="41">
        <v>1540</v>
      </c>
      <c r="F16" s="41">
        <v>1540</v>
      </c>
      <c r="G16" s="41">
        <v>1540</v>
      </c>
      <c r="H16" s="41">
        <v>1540</v>
      </c>
      <c r="I16" s="41">
        <v>1540</v>
      </c>
      <c r="J16" s="41">
        <v>1540</v>
      </c>
      <c r="K16" s="41"/>
      <c r="L16" s="41">
        <v>1540</v>
      </c>
      <c r="M16" s="41">
        <v>1540</v>
      </c>
      <c r="N16" s="41">
        <v>1540</v>
      </c>
      <c r="O16" s="41">
        <v>1504</v>
      </c>
    </row>
    <row r="17" spans="1:15" ht="19.5" customHeight="1">
      <c r="A17" s="141" t="s">
        <v>71</v>
      </c>
      <c r="B17" s="43">
        <f>SUM(C18:C18)</f>
        <v>20695</v>
      </c>
      <c r="C17" s="50"/>
      <c r="D17" s="4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50"/>
    </row>
    <row r="18" spans="1:15" ht="19.5" customHeight="1">
      <c r="A18" s="137" t="s">
        <v>69</v>
      </c>
      <c r="B18" s="41"/>
      <c r="C18" s="48">
        <v>20695</v>
      </c>
      <c r="D18" s="41">
        <v>2070</v>
      </c>
      <c r="E18" s="41">
        <v>2070</v>
      </c>
      <c r="F18" s="41">
        <v>2070</v>
      </c>
      <c r="G18" s="41">
        <v>2070</v>
      </c>
      <c r="H18" s="41">
        <v>2070</v>
      </c>
      <c r="I18" s="41">
        <v>2070</v>
      </c>
      <c r="J18" s="41"/>
      <c r="K18" s="41"/>
      <c r="L18" s="41">
        <v>2070</v>
      </c>
      <c r="M18" s="41">
        <v>2070</v>
      </c>
      <c r="N18" s="41">
        <v>2070</v>
      </c>
      <c r="O18" s="138">
        <v>2065</v>
      </c>
    </row>
    <row r="19" spans="1:15" ht="27.75" customHeight="1">
      <c r="A19" s="142" t="s">
        <v>450</v>
      </c>
      <c r="B19" s="43">
        <f>SUM(C20:C20)</f>
        <v>575</v>
      </c>
      <c r="C19" s="50"/>
      <c r="D19" s="4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50"/>
    </row>
    <row r="20" spans="1:15" ht="19.5" customHeight="1" thickBot="1">
      <c r="A20" s="143" t="s">
        <v>69</v>
      </c>
      <c r="B20" s="44"/>
      <c r="C20" s="51">
        <v>575</v>
      </c>
      <c r="D20" s="44">
        <v>50</v>
      </c>
      <c r="E20" s="44">
        <v>50</v>
      </c>
      <c r="F20" s="44">
        <v>50</v>
      </c>
      <c r="G20" s="44">
        <v>50</v>
      </c>
      <c r="H20" s="44">
        <v>50</v>
      </c>
      <c r="I20" s="44">
        <v>50</v>
      </c>
      <c r="J20" s="44">
        <v>50</v>
      </c>
      <c r="K20" s="44">
        <v>50</v>
      </c>
      <c r="L20" s="44">
        <v>50</v>
      </c>
      <c r="M20" s="44">
        <v>50</v>
      </c>
      <c r="N20" s="44">
        <v>50</v>
      </c>
      <c r="O20" s="144">
        <v>25</v>
      </c>
    </row>
    <row r="21" spans="1:15" ht="19.5" customHeight="1" thickBot="1" thickTop="1">
      <c r="A21" s="145" t="s">
        <v>74</v>
      </c>
      <c r="B21" s="146">
        <f>SUM(D21:O21)</f>
        <v>1661530</v>
      </c>
      <c r="C21" s="147"/>
      <c r="D21" s="147">
        <f aca="true" t="shared" si="0" ref="D21:O21">SUM(D7:D20)</f>
        <v>168390</v>
      </c>
      <c r="E21" s="147">
        <f t="shared" si="0"/>
        <v>48390</v>
      </c>
      <c r="F21" s="147">
        <f t="shared" si="0"/>
        <v>293310</v>
      </c>
      <c r="G21" s="147">
        <f t="shared" si="0"/>
        <v>49990</v>
      </c>
      <c r="H21" s="147">
        <f t="shared" si="0"/>
        <v>128310</v>
      </c>
      <c r="I21" s="147">
        <f t="shared" si="0"/>
        <v>168390</v>
      </c>
      <c r="J21" s="147">
        <f t="shared" si="0"/>
        <v>46320</v>
      </c>
      <c r="K21" s="147">
        <f t="shared" si="0"/>
        <v>127980</v>
      </c>
      <c r="L21" s="147">
        <f t="shared" si="0"/>
        <v>293830</v>
      </c>
      <c r="M21" s="147">
        <f t="shared" si="0"/>
        <v>48910</v>
      </c>
      <c r="N21" s="147">
        <f t="shared" si="0"/>
        <v>237564</v>
      </c>
      <c r="O21" s="147">
        <f t="shared" si="0"/>
        <v>50146</v>
      </c>
    </row>
  </sheetData>
  <mergeCells count="3">
    <mergeCell ref="A1:O1"/>
    <mergeCell ref="A2:O3"/>
    <mergeCell ref="B5:C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&amp;R8/A. sz. melléklet a 3/2011. (II. 24.) sz.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R24" sqref="R24"/>
    </sheetView>
  </sheetViews>
  <sheetFormatPr defaultColWidth="9.140625" defaultRowHeight="12" customHeight="1"/>
  <cols>
    <col min="1" max="1" width="12.8515625" style="52" customWidth="1"/>
    <col min="2" max="3" width="9.140625" style="52" customWidth="1"/>
    <col min="4" max="15" width="7.7109375" style="52" customWidth="1"/>
    <col min="16" max="16384" width="9.140625" style="52" customWidth="1"/>
  </cols>
  <sheetData>
    <row r="1" spans="1:15" ht="12" customHeight="1">
      <c r="A1" s="471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4" ht="12" customHeight="1">
      <c r="A3" s="472" t="s">
        <v>560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77"/>
    </row>
    <row r="4" spans="1:15" ht="12" customHeight="1" thickBo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77"/>
      <c r="O4" s="79" t="s">
        <v>587</v>
      </c>
    </row>
    <row r="5" spans="1:15" ht="15" customHeight="1" thickBot="1">
      <c r="A5" s="148" t="s">
        <v>54</v>
      </c>
      <c r="B5" s="473" t="s">
        <v>55</v>
      </c>
      <c r="C5" s="474"/>
      <c r="D5" s="149" t="s">
        <v>75</v>
      </c>
      <c r="E5" s="150" t="s">
        <v>57</v>
      </c>
      <c r="F5" s="150" t="s">
        <v>58</v>
      </c>
      <c r="G5" s="150" t="s">
        <v>59</v>
      </c>
      <c r="H5" s="150" t="s">
        <v>60</v>
      </c>
      <c r="I5" s="150" t="s">
        <v>61</v>
      </c>
      <c r="J5" s="150" t="s">
        <v>62</v>
      </c>
      <c r="K5" s="150" t="s">
        <v>63</v>
      </c>
      <c r="L5" s="150" t="s">
        <v>64</v>
      </c>
      <c r="M5" s="150" t="s">
        <v>65</v>
      </c>
      <c r="N5" s="150" t="s">
        <v>66</v>
      </c>
      <c r="O5" s="151" t="s">
        <v>67</v>
      </c>
    </row>
    <row r="6" spans="1:15" ht="13.5" customHeight="1">
      <c r="A6" s="152" t="s">
        <v>160</v>
      </c>
      <c r="B6" s="153">
        <f>SUM(C7:C14)</f>
        <v>1303333</v>
      </c>
      <c r="C6" s="78"/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78"/>
    </row>
    <row r="7" spans="1:15" ht="13.5" customHeight="1">
      <c r="A7" s="156" t="s">
        <v>77</v>
      </c>
      <c r="B7" s="157"/>
      <c r="C7" s="158">
        <v>103948</v>
      </c>
      <c r="D7" s="159">
        <v>8660</v>
      </c>
      <c r="E7" s="159">
        <v>8660</v>
      </c>
      <c r="F7" s="159">
        <v>8660</v>
      </c>
      <c r="G7" s="159">
        <v>8660</v>
      </c>
      <c r="H7" s="159">
        <v>8660</v>
      </c>
      <c r="I7" s="159">
        <v>8660</v>
      </c>
      <c r="J7" s="159">
        <v>8660</v>
      </c>
      <c r="K7" s="159">
        <v>8660</v>
      </c>
      <c r="L7" s="159">
        <v>8660</v>
      </c>
      <c r="M7" s="159">
        <v>8660</v>
      </c>
      <c r="N7" s="159">
        <v>8660</v>
      </c>
      <c r="O7" s="160">
        <v>8688</v>
      </c>
    </row>
    <row r="8" spans="1:15" ht="13.5" customHeight="1">
      <c r="A8" s="156" t="s">
        <v>78</v>
      </c>
      <c r="B8" s="157"/>
      <c r="C8" s="158">
        <v>24294</v>
      </c>
      <c r="D8" s="159">
        <v>2020</v>
      </c>
      <c r="E8" s="159">
        <v>2020</v>
      </c>
      <c r="F8" s="159">
        <v>2020</v>
      </c>
      <c r="G8" s="159">
        <v>2020</v>
      </c>
      <c r="H8" s="159">
        <v>2020</v>
      </c>
      <c r="I8" s="159">
        <v>2020</v>
      </c>
      <c r="J8" s="159">
        <v>2020</v>
      </c>
      <c r="K8" s="159">
        <v>2020</v>
      </c>
      <c r="L8" s="159">
        <v>2020</v>
      </c>
      <c r="M8" s="159">
        <v>2020</v>
      </c>
      <c r="N8" s="159">
        <v>2020</v>
      </c>
      <c r="O8" s="160">
        <v>2074</v>
      </c>
    </row>
    <row r="9" spans="1:15" ht="13.5" customHeight="1">
      <c r="A9" s="156" t="s">
        <v>79</v>
      </c>
      <c r="B9" s="157"/>
      <c r="C9" s="158">
        <v>250621</v>
      </c>
      <c r="D9" s="161">
        <v>20800</v>
      </c>
      <c r="E9" s="161">
        <v>20800</v>
      </c>
      <c r="F9" s="161">
        <v>20800</v>
      </c>
      <c r="G9" s="161">
        <v>20800</v>
      </c>
      <c r="H9" s="161">
        <v>20800</v>
      </c>
      <c r="I9" s="161">
        <v>20800</v>
      </c>
      <c r="J9" s="161">
        <v>20800</v>
      </c>
      <c r="K9" s="161">
        <v>20800</v>
      </c>
      <c r="L9" s="161">
        <v>20800</v>
      </c>
      <c r="M9" s="161">
        <v>20800</v>
      </c>
      <c r="N9" s="161">
        <v>20800</v>
      </c>
      <c r="O9" s="162">
        <v>21821</v>
      </c>
    </row>
    <row r="10" spans="1:15" ht="13.5" customHeight="1">
      <c r="A10" s="156" t="s">
        <v>566</v>
      </c>
      <c r="B10" s="157"/>
      <c r="C10" s="158">
        <v>36021</v>
      </c>
      <c r="D10" s="161">
        <v>3000</v>
      </c>
      <c r="E10" s="161">
        <v>3021</v>
      </c>
      <c r="F10" s="161">
        <v>3000</v>
      </c>
      <c r="G10" s="161">
        <v>3000</v>
      </c>
      <c r="H10" s="161">
        <v>3000</v>
      </c>
      <c r="I10" s="161">
        <v>3000</v>
      </c>
      <c r="J10" s="161">
        <v>3000</v>
      </c>
      <c r="K10" s="161">
        <v>3000</v>
      </c>
      <c r="L10" s="161">
        <v>3000</v>
      </c>
      <c r="M10" s="161">
        <v>3000</v>
      </c>
      <c r="N10" s="161">
        <v>3000</v>
      </c>
      <c r="O10" s="161">
        <v>3000</v>
      </c>
    </row>
    <row r="11" spans="1:15" ht="13.5" customHeight="1">
      <c r="A11" s="156" t="s">
        <v>567</v>
      </c>
      <c r="B11" s="157"/>
      <c r="C11" s="158">
        <v>15140</v>
      </c>
      <c r="D11" s="159"/>
      <c r="E11" s="163"/>
      <c r="F11" s="163">
        <v>4940</v>
      </c>
      <c r="G11" s="163"/>
      <c r="H11" s="163"/>
      <c r="I11" s="163">
        <v>5100</v>
      </c>
      <c r="J11" s="163"/>
      <c r="K11" s="163"/>
      <c r="L11" s="163">
        <v>5100</v>
      </c>
      <c r="M11" s="163"/>
      <c r="N11" s="163"/>
      <c r="O11" s="158"/>
    </row>
    <row r="12" spans="1:15" ht="13.5" customHeight="1">
      <c r="A12" s="156" t="s">
        <v>161</v>
      </c>
      <c r="B12" s="157"/>
      <c r="C12" s="158">
        <v>780</v>
      </c>
      <c r="D12" s="159"/>
      <c r="E12" s="163"/>
      <c r="F12" s="163"/>
      <c r="G12" s="163">
        <v>780</v>
      </c>
      <c r="H12" s="163"/>
      <c r="I12" s="163"/>
      <c r="J12" s="163"/>
      <c r="K12" s="163"/>
      <c r="L12" s="163"/>
      <c r="M12" s="163"/>
      <c r="N12" s="163"/>
      <c r="O12" s="158"/>
    </row>
    <row r="13" spans="1:15" ht="13.5" customHeight="1">
      <c r="A13" s="156" t="s">
        <v>127</v>
      </c>
      <c r="B13" s="157"/>
      <c r="C13" s="158">
        <v>108350</v>
      </c>
      <c r="D13" s="159"/>
      <c r="E13" s="163">
        <v>20000</v>
      </c>
      <c r="F13" s="163"/>
      <c r="G13" s="163">
        <v>20000</v>
      </c>
      <c r="H13" s="163"/>
      <c r="I13" s="163"/>
      <c r="J13" s="163"/>
      <c r="K13" s="163">
        <v>30000</v>
      </c>
      <c r="L13" s="163"/>
      <c r="M13" s="163"/>
      <c r="N13" s="163">
        <v>38350</v>
      </c>
      <c r="O13" s="158"/>
    </row>
    <row r="14" spans="1:15" ht="13.5" customHeight="1" thickBot="1">
      <c r="A14" s="164" t="s">
        <v>128</v>
      </c>
      <c r="B14" s="165"/>
      <c r="C14" s="166">
        <v>764179</v>
      </c>
      <c r="D14" s="167"/>
      <c r="E14" s="168"/>
      <c r="F14" s="168"/>
      <c r="G14" s="168"/>
      <c r="H14" s="168">
        <v>300000</v>
      </c>
      <c r="I14" s="168"/>
      <c r="J14" s="168"/>
      <c r="K14" s="168"/>
      <c r="L14" s="168">
        <v>300000</v>
      </c>
      <c r="M14" s="168"/>
      <c r="N14" s="168"/>
      <c r="O14" s="166">
        <v>164179</v>
      </c>
    </row>
    <row r="15" spans="1:15" ht="13.5" customHeight="1">
      <c r="A15" s="152" t="s">
        <v>76</v>
      </c>
      <c r="B15" s="153">
        <f>SUM(C16:C19)</f>
        <v>123250</v>
      </c>
      <c r="C15" s="78"/>
      <c r="D15" s="169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</row>
    <row r="16" spans="1:15" ht="13.5" customHeight="1">
      <c r="A16" s="156" t="s">
        <v>77</v>
      </c>
      <c r="B16" s="157"/>
      <c r="C16" s="158">
        <v>70092</v>
      </c>
      <c r="D16" s="159">
        <v>5800</v>
      </c>
      <c r="E16" s="159">
        <v>5800</v>
      </c>
      <c r="F16" s="159">
        <v>5800</v>
      </c>
      <c r="G16" s="159">
        <v>5800</v>
      </c>
      <c r="H16" s="159">
        <v>5800</v>
      </c>
      <c r="I16" s="159">
        <v>5800</v>
      </c>
      <c r="J16" s="159">
        <v>5800</v>
      </c>
      <c r="K16" s="159">
        <v>5800</v>
      </c>
      <c r="L16" s="159">
        <v>5800</v>
      </c>
      <c r="M16" s="159">
        <v>5800</v>
      </c>
      <c r="N16" s="159">
        <v>5800</v>
      </c>
      <c r="O16" s="160">
        <v>6292</v>
      </c>
    </row>
    <row r="17" spans="1:15" ht="13.5" customHeight="1">
      <c r="A17" s="156" t="s">
        <v>78</v>
      </c>
      <c r="B17" s="157"/>
      <c r="C17" s="158">
        <v>17609</v>
      </c>
      <c r="D17" s="159">
        <v>1460</v>
      </c>
      <c r="E17" s="159">
        <v>1460</v>
      </c>
      <c r="F17" s="159">
        <v>1460</v>
      </c>
      <c r="G17" s="159">
        <v>1460</v>
      </c>
      <c r="H17" s="159">
        <v>1460</v>
      </c>
      <c r="I17" s="159">
        <v>1460</v>
      </c>
      <c r="J17" s="159">
        <v>1460</v>
      </c>
      <c r="K17" s="159">
        <v>1460</v>
      </c>
      <c r="L17" s="159">
        <v>1460</v>
      </c>
      <c r="M17" s="159">
        <v>1460</v>
      </c>
      <c r="N17" s="159">
        <v>1460</v>
      </c>
      <c r="O17" s="160">
        <v>1549</v>
      </c>
    </row>
    <row r="18" spans="1:15" ht="13.5" customHeight="1">
      <c r="A18" s="156" t="s">
        <v>79</v>
      </c>
      <c r="B18" s="157"/>
      <c r="C18" s="158">
        <v>31241</v>
      </c>
      <c r="D18" s="159">
        <v>2600</v>
      </c>
      <c r="E18" s="159">
        <v>2600</v>
      </c>
      <c r="F18" s="159">
        <v>2600</v>
      </c>
      <c r="G18" s="159">
        <v>2600</v>
      </c>
      <c r="H18" s="159">
        <v>2600</v>
      </c>
      <c r="I18" s="159">
        <v>2600</v>
      </c>
      <c r="J18" s="159">
        <v>2600</v>
      </c>
      <c r="K18" s="159">
        <v>2600</v>
      </c>
      <c r="L18" s="159">
        <v>2600</v>
      </c>
      <c r="M18" s="159">
        <v>2600</v>
      </c>
      <c r="N18" s="159">
        <v>2600</v>
      </c>
      <c r="O18" s="160">
        <v>2641</v>
      </c>
    </row>
    <row r="19" spans="1:15" ht="13.5" customHeight="1">
      <c r="A19" s="156" t="s">
        <v>567</v>
      </c>
      <c r="B19" s="157"/>
      <c r="C19" s="158">
        <v>4308</v>
      </c>
      <c r="D19" s="159">
        <v>430</v>
      </c>
      <c r="E19" s="159">
        <v>430</v>
      </c>
      <c r="F19" s="159">
        <v>430</v>
      </c>
      <c r="G19" s="159">
        <v>430</v>
      </c>
      <c r="H19" s="159">
        <v>430</v>
      </c>
      <c r="I19" s="159">
        <v>430</v>
      </c>
      <c r="J19" s="159"/>
      <c r="K19" s="159"/>
      <c r="L19" s="159">
        <v>430</v>
      </c>
      <c r="M19" s="159">
        <v>430</v>
      </c>
      <c r="N19" s="159">
        <v>430</v>
      </c>
      <c r="O19" s="160">
        <v>438</v>
      </c>
    </row>
    <row r="20" spans="1:15" ht="13.5" customHeight="1">
      <c r="A20" s="152" t="s">
        <v>80</v>
      </c>
      <c r="B20" s="153">
        <f>SUM(C21:C24)</f>
        <v>205493</v>
      </c>
      <c r="C20" s="78"/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/>
    </row>
    <row r="21" spans="1:15" ht="13.5" customHeight="1">
      <c r="A21" s="156" t="s">
        <v>77</v>
      </c>
      <c r="B21" s="157"/>
      <c r="C21" s="158">
        <v>129701</v>
      </c>
      <c r="D21" s="159">
        <v>10800</v>
      </c>
      <c r="E21" s="159">
        <v>10800</v>
      </c>
      <c r="F21" s="159">
        <v>10800</v>
      </c>
      <c r="G21" s="159">
        <v>10800</v>
      </c>
      <c r="H21" s="159">
        <v>10800</v>
      </c>
      <c r="I21" s="159">
        <v>10800</v>
      </c>
      <c r="J21" s="159">
        <v>10800</v>
      </c>
      <c r="K21" s="159">
        <v>10800</v>
      </c>
      <c r="L21" s="159">
        <v>10800</v>
      </c>
      <c r="M21" s="159">
        <v>10800</v>
      </c>
      <c r="N21" s="159">
        <v>10800</v>
      </c>
      <c r="O21" s="160">
        <v>10901</v>
      </c>
    </row>
    <row r="22" spans="1:15" ht="13.5" customHeight="1">
      <c r="A22" s="156" t="s">
        <v>78</v>
      </c>
      <c r="B22" s="157"/>
      <c r="C22" s="158">
        <v>32190</v>
      </c>
      <c r="D22" s="159">
        <v>2680</v>
      </c>
      <c r="E22" s="159">
        <v>2680</v>
      </c>
      <c r="F22" s="159">
        <v>2680</v>
      </c>
      <c r="G22" s="159">
        <v>2680</v>
      </c>
      <c r="H22" s="159">
        <v>2680</v>
      </c>
      <c r="I22" s="159">
        <v>2680</v>
      </c>
      <c r="J22" s="159">
        <v>2680</v>
      </c>
      <c r="K22" s="159">
        <v>2680</v>
      </c>
      <c r="L22" s="159">
        <v>2680</v>
      </c>
      <c r="M22" s="159">
        <v>2680</v>
      </c>
      <c r="N22" s="159">
        <v>2680</v>
      </c>
      <c r="O22" s="160">
        <v>2710</v>
      </c>
    </row>
    <row r="23" spans="1:15" ht="13.5" customHeight="1">
      <c r="A23" s="156" t="s">
        <v>79</v>
      </c>
      <c r="B23" s="157"/>
      <c r="C23" s="158">
        <v>36118</v>
      </c>
      <c r="D23" s="159">
        <v>3250</v>
      </c>
      <c r="E23" s="159">
        <v>3250</v>
      </c>
      <c r="F23" s="159">
        <v>3250</v>
      </c>
      <c r="G23" s="159">
        <v>3250</v>
      </c>
      <c r="H23" s="159">
        <v>2620</v>
      </c>
      <c r="I23" s="159">
        <v>2620</v>
      </c>
      <c r="J23" s="159">
        <v>2620</v>
      </c>
      <c r="K23" s="159">
        <v>2620</v>
      </c>
      <c r="L23" s="159">
        <v>2888</v>
      </c>
      <c r="M23" s="159">
        <v>3250</v>
      </c>
      <c r="N23" s="159">
        <v>3250</v>
      </c>
      <c r="O23" s="159">
        <v>3250</v>
      </c>
    </row>
    <row r="24" spans="1:15" ht="13.5" customHeight="1">
      <c r="A24" s="172" t="s">
        <v>567</v>
      </c>
      <c r="B24" s="157"/>
      <c r="C24" s="158">
        <v>7484</v>
      </c>
      <c r="D24" s="159">
        <v>580</v>
      </c>
      <c r="E24" s="159">
        <v>580</v>
      </c>
      <c r="F24" s="159">
        <v>580</v>
      </c>
      <c r="G24" s="159">
        <v>580</v>
      </c>
      <c r="H24" s="159">
        <v>580</v>
      </c>
      <c r="I24" s="159">
        <v>580</v>
      </c>
      <c r="J24" s="163"/>
      <c r="K24" s="163">
        <v>1680</v>
      </c>
      <c r="L24" s="163">
        <v>580</v>
      </c>
      <c r="M24" s="163">
        <v>580</v>
      </c>
      <c r="N24" s="163">
        <v>580</v>
      </c>
      <c r="O24" s="158">
        <v>584</v>
      </c>
    </row>
    <row r="25" spans="1:15" ht="13.5" customHeight="1">
      <c r="A25" s="152" t="s">
        <v>449</v>
      </c>
      <c r="B25" s="153">
        <f>SUM(C26:C28)</f>
        <v>29454</v>
      </c>
      <c r="C25" s="78"/>
      <c r="D25" s="169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/>
    </row>
    <row r="26" spans="1:15" ht="13.5" customHeight="1">
      <c r="A26" s="156" t="s">
        <v>77</v>
      </c>
      <c r="B26" s="157"/>
      <c r="C26" s="158">
        <v>13536</v>
      </c>
      <c r="D26" s="159">
        <v>1120</v>
      </c>
      <c r="E26" s="159">
        <v>1120</v>
      </c>
      <c r="F26" s="159">
        <v>1120</v>
      </c>
      <c r="G26" s="159">
        <v>1120</v>
      </c>
      <c r="H26" s="159">
        <v>1120</v>
      </c>
      <c r="I26" s="159">
        <v>1120</v>
      </c>
      <c r="J26" s="159">
        <v>1120</v>
      </c>
      <c r="K26" s="159">
        <v>1120</v>
      </c>
      <c r="L26" s="159">
        <v>1120</v>
      </c>
      <c r="M26" s="159">
        <v>1120</v>
      </c>
      <c r="N26" s="159">
        <v>1120</v>
      </c>
      <c r="O26" s="160">
        <v>1216</v>
      </c>
    </row>
    <row r="27" spans="1:15" ht="13.5" customHeight="1">
      <c r="A27" s="156" t="s">
        <v>78</v>
      </c>
      <c r="B27" s="157"/>
      <c r="C27" s="158">
        <v>3570</v>
      </c>
      <c r="D27" s="159">
        <v>300</v>
      </c>
      <c r="E27" s="159">
        <v>300</v>
      </c>
      <c r="F27" s="159">
        <v>300</v>
      </c>
      <c r="G27" s="159">
        <v>300</v>
      </c>
      <c r="H27" s="159">
        <v>300</v>
      </c>
      <c r="I27" s="159">
        <v>300</v>
      </c>
      <c r="J27" s="159">
        <v>300</v>
      </c>
      <c r="K27" s="159">
        <v>300</v>
      </c>
      <c r="L27" s="159">
        <v>300</v>
      </c>
      <c r="M27" s="159">
        <v>300</v>
      </c>
      <c r="N27" s="159">
        <v>300</v>
      </c>
      <c r="O27" s="160">
        <v>270</v>
      </c>
    </row>
    <row r="28" spans="1:15" ht="13.5" customHeight="1">
      <c r="A28" s="156" t="s">
        <v>79</v>
      </c>
      <c r="B28" s="157"/>
      <c r="C28" s="158">
        <v>12348</v>
      </c>
      <c r="D28" s="159">
        <v>1200</v>
      </c>
      <c r="E28" s="159">
        <v>1200</v>
      </c>
      <c r="F28" s="159">
        <v>1000</v>
      </c>
      <c r="G28" s="159">
        <v>1000</v>
      </c>
      <c r="H28" s="159">
        <v>1000</v>
      </c>
      <c r="I28" s="159">
        <v>800</v>
      </c>
      <c r="J28" s="159">
        <v>800</v>
      </c>
      <c r="K28" s="159">
        <v>1000</v>
      </c>
      <c r="L28" s="159">
        <v>1000</v>
      </c>
      <c r="M28" s="159">
        <v>1000</v>
      </c>
      <c r="N28" s="159">
        <v>1000</v>
      </c>
      <c r="O28" s="160">
        <v>1348</v>
      </c>
    </row>
    <row r="29" spans="1:15" ht="15" customHeight="1" thickBot="1">
      <c r="A29" s="173" t="s">
        <v>74</v>
      </c>
      <c r="B29" s="174">
        <f>SUM(D29:O29)</f>
        <v>1661530</v>
      </c>
      <c r="C29" s="175"/>
      <c r="D29" s="176">
        <f aca="true" t="shared" si="0" ref="D29:O29">SUM(D6:D28)</f>
        <v>64700</v>
      </c>
      <c r="E29" s="177">
        <f t="shared" si="0"/>
        <v>84721</v>
      </c>
      <c r="F29" s="177">
        <f t="shared" si="0"/>
        <v>69440</v>
      </c>
      <c r="G29" s="177">
        <f t="shared" si="0"/>
        <v>85280</v>
      </c>
      <c r="H29" s="177">
        <f t="shared" si="0"/>
        <v>363870</v>
      </c>
      <c r="I29" s="177">
        <f t="shared" si="0"/>
        <v>68770</v>
      </c>
      <c r="J29" s="177">
        <f t="shared" si="0"/>
        <v>62660</v>
      </c>
      <c r="K29" s="177">
        <f t="shared" si="0"/>
        <v>94540</v>
      </c>
      <c r="L29" s="177">
        <f t="shared" si="0"/>
        <v>369238</v>
      </c>
      <c r="M29" s="177">
        <f t="shared" si="0"/>
        <v>64500</v>
      </c>
      <c r="N29" s="177">
        <f t="shared" si="0"/>
        <v>102850</v>
      </c>
      <c r="O29" s="178">
        <f t="shared" si="0"/>
        <v>230961</v>
      </c>
    </row>
    <row r="30" ht="12" customHeight="1"/>
    <row r="31" ht="12" customHeight="1"/>
    <row r="32" ht="12" customHeight="1"/>
    <row r="33" ht="12" customHeight="1"/>
  </sheetData>
  <mergeCells count="3">
    <mergeCell ref="A1:O1"/>
    <mergeCell ref="A3:M3"/>
    <mergeCell ref="B5:C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&amp;R8/B. sz. melléklet a 3/2011. (II. 24.) sz.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40">
      <selection activeCell="I48" sqref="I48"/>
    </sheetView>
  </sheetViews>
  <sheetFormatPr defaultColWidth="9.140625" defaultRowHeight="12.75"/>
  <cols>
    <col min="1" max="1" width="37.57421875" style="24" customWidth="1"/>
    <col min="2" max="4" width="13.7109375" style="24" customWidth="1"/>
    <col min="5" max="16384" width="9.140625" style="24" customWidth="1"/>
  </cols>
  <sheetData>
    <row r="1" spans="1:4" ht="15.75">
      <c r="A1" s="437"/>
      <c r="B1" s="477"/>
      <c r="C1" s="477"/>
      <c r="D1" s="477"/>
    </row>
    <row r="2" ht="15.75">
      <c r="A2" s="1"/>
    </row>
    <row r="3" spans="1:4" ht="15.75">
      <c r="A3" s="437" t="s">
        <v>3</v>
      </c>
      <c r="B3" s="477"/>
      <c r="C3" s="477"/>
      <c r="D3" s="477"/>
    </row>
    <row r="4" spans="1:4" ht="15.75">
      <c r="A4" s="437" t="s">
        <v>81</v>
      </c>
      <c r="B4" s="477"/>
      <c r="C4" s="477"/>
      <c r="D4" s="477"/>
    </row>
    <row r="5" spans="1:4" ht="15.75">
      <c r="A5" s="437" t="s">
        <v>561</v>
      </c>
      <c r="B5" s="477"/>
      <c r="C5" s="477"/>
      <c r="D5" s="477"/>
    </row>
    <row r="6" spans="1:4" ht="15.75">
      <c r="A6" s="1"/>
      <c r="B6" s="23"/>
      <c r="C6" s="23"/>
      <c r="D6" s="23"/>
    </row>
    <row r="7" ht="15.75">
      <c r="A7" s="5"/>
    </row>
    <row r="8" spans="1:4" ht="19.5">
      <c r="A8" s="103" t="s">
        <v>82</v>
      </c>
      <c r="B8" s="100"/>
      <c r="C8" s="100"/>
      <c r="D8" s="101" t="s">
        <v>587</v>
      </c>
    </row>
    <row r="9" spans="1:4" ht="16.5" thickBot="1">
      <c r="A9" s="18"/>
      <c r="B9" s="84"/>
      <c r="C9" s="84"/>
      <c r="D9" s="85"/>
    </row>
    <row r="10" spans="1:4" ht="16.5" thickBot="1">
      <c r="A10" s="121" t="s">
        <v>0</v>
      </c>
      <c r="B10" s="194" t="s">
        <v>179</v>
      </c>
      <c r="C10" s="194" t="s">
        <v>393</v>
      </c>
      <c r="D10" s="195" t="s">
        <v>562</v>
      </c>
    </row>
    <row r="11" spans="1:4" ht="16.5" thickBot="1">
      <c r="A11" s="196"/>
      <c r="B11" s="197"/>
      <c r="C11" s="197"/>
      <c r="D11" s="197"/>
    </row>
    <row r="12" spans="1:4" ht="15.75" customHeight="1">
      <c r="A12" s="86" t="s">
        <v>578</v>
      </c>
      <c r="B12" s="87">
        <v>94824</v>
      </c>
      <c r="C12" s="179">
        <v>90000</v>
      </c>
      <c r="D12" s="180">
        <v>92000</v>
      </c>
    </row>
    <row r="13" spans="1:4" ht="15.75" customHeight="1">
      <c r="A13" s="89" t="s">
        <v>84</v>
      </c>
      <c r="B13" s="30">
        <v>550798</v>
      </c>
      <c r="C13" s="80">
        <v>550000</v>
      </c>
      <c r="D13" s="181">
        <v>570000</v>
      </c>
    </row>
    <row r="14" spans="1:4" ht="15.75" customHeight="1">
      <c r="A14" s="89" t="s">
        <v>579</v>
      </c>
      <c r="B14" s="30">
        <v>160838</v>
      </c>
      <c r="C14" s="80">
        <v>160000</v>
      </c>
      <c r="D14" s="181">
        <v>165000</v>
      </c>
    </row>
    <row r="15" spans="1:4" ht="15.75" customHeight="1">
      <c r="A15" s="89" t="s">
        <v>451</v>
      </c>
      <c r="B15" s="30">
        <v>10566</v>
      </c>
      <c r="C15" s="80">
        <v>11000</v>
      </c>
      <c r="D15" s="181">
        <v>12000</v>
      </c>
    </row>
    <row r="16" spans="1:4" ht="15.75" customHeight="1">
      <c r="A16" s="89" t="s">
        <v>103</v>
      </c>
      <c r="B16" s="30"/>
      <c r="C16" s="80"/>
      <c r="D16" s="181"/>
    </row>
    <row r="17" spans="1:4" s="23" customFormat="1" ht="15.75" customHeight="1">
      <c r="A17" s="89" t="s">
        <v>104</v>
      </c>
      <c r="B17" s="81"/>
      <c r="C17" s="81"/>
      <c r="D17" s="182"/>
    </row>
    <row r="18" spans="1:4" ht="16.5" customHeight="1">
      <c r="A18" s="183" t="s">
        <v>105</v>
      </c>
      <c r="B18" s="30"/>
      <c r="C18" s="30"/>
      <c r="D18" s="184"/>
    </row>
    <row r="19" spans="1:4" ht="16.5" customHeight="1">
      <c r="A19" s="183" t="s">
        <v>106</v>
      </c>
      <c r="B19" s="30"/>
      <c r="C19" s="30"/>
      <c r="D19" s="184"/>
    </row>
    <row r="20" spans="1:4" ht="16.5" customHeight="1">
      <c r="A20" s="183" t="s">
        <v>107</v>
      </c>
      <c r="B20" s="30"/>
      <c r="C20" s="30"/>
      <c r="D20" s="184"/>
    </row>
    <row r="21" spans="1:4" ht="16.5" customHeight="1" thickBot="1">
      <c r="A21" s="185" t="s">
        <v>108</v>
      </c>
      <c r="B21" s="33"/>
      <c r="C21" s="33">
        <v>80000</v>
      </c>
      <c r="D21" s="186">
        <v>75000</v>
      </c>
    </row>
    <row r="22" spans="1:4" ht="16.5" thickBot="1">
      <c r="A22" s="82" t="s">
        <v>85</v>
      </c>
      <c r="B22" s="32">
        <f>SUM(B12:B21)</f>
        <v>817026</v>
      </c>
      <c r="C22" s="32">
        <f>SUM(C12:C21)</f>
        <v>891000</v>
      </c>
      <c r="D22" s="83">
        <f>SUM(D12:D21)</f>
        <v>914000</v>
      </c>
    </row>
    <row r="23" spans="1:4" ht="16.5" thickBot="1">
      <c r="A23" s="97"/>
      <c r="B23" s="98"/>
      <c r="C23" s="98"/>
      <c r="D23" s="98"/>
    </row>
    <row r="24" spans="1:4" ht="15.75" customHeight="1">
      <c r="A24" s="86" t="s">
        <v>44</v>
      </c>
      <c r="B24" s="87">
        <v>317277</v>
      </c>
      <c r="C24" s="179">
        <v>325000</v>
      </c>
      <c r="D24" s="180">
        <v>330000</v>
      </c>
    </row>
    <row r="25" spans="1:4" ht="15.75" customHeight="1">
      <c r="A25" s="89" t="s">
        <v>86</v>
      </c>
      <c r="B25" s="30">
        <v>77663</v>
      </c>
      <c r="C25" s="80">
        <v>87000</v>
      </c>
      <c r="D25" s="181">
        <v>90000</v>
      </c>
    </row>
    <row r="26" spans="1:4" ht="15.75" customHeight="1">
      <c r="A26" s="89" t="s">
        <v>87</v>
      </c>
      <c r="B26" s="30">
        <v>330328</v>
      </c>
      <c r="C26" s="80">
        <v>290000</v>
      </c>
      <c r="D26" s="181">
        <v>300000</v>
      </c>
    </row>
    <row r="27" spans="1:4" ht="15.75" customHeight="1">
      <c r="A27" s="89" t="s">
        <v>88</v>
      </c>
      <c r="B27" s="30">
        <v>17571</v>
      </c>
      <c r="C27" s="80">
        <v>12000</v>
      </c>
      <c r="D27" s="181">
        <v>12000</v>
      </c>
    </row>
    <row r="28" spans="1:4" ht="15.75" customHeight="1">
      <c r="A28" s="89" t="s">
        <v>162</v>
      </c>
      <c r="B28" s="30">
        <v>18450</v>
      </c>
      <c r="C28" s="80">
        <v>15000</v>
      </c>
      <c r="D28" s="181">
        <v>16000</v>
      </c>
    </row>
    <row r="29" spans="1:4" ht="15.75" customHeight="1">
      <c r="A29" s="89" t="s">
        <v>163</v>
      </c>
      <c r="B29" s="30"/>
      <c r="C29" s="80"/>
      <c r="D29" s="181"/>
    </row>
    <row r="30" spans="1:4" ht="15.75" customHeight="1">
      <c r="A30" s="89" t="s">
        <v>580</v>
      </c>
      <c r="B30" s="30">
        <v>26932</v>
      </c>
      <c r="C30" s="80">
        <v>28000</v>
      </c>
      <c r="D30" s="181">
        <v>30000</v>
      </c>
    </row>
    <row r="31" spans="1:4" ht="15.75" customHeight="1">
      <c r="A31" s="89" t="s">
        <v>581</v>
      </c>
      <c r="B31" s="30"/>
      <c r="C31" s="80"/>
      <c r="D31" s="181"/>
    </row>
    <row r="32" spans="1:4" ht="15.75" customHeight="1">
      <c r="A32" s="89" t="s">
        <v>109</v>
      </c>
      <c r="B32" s="30"/>
      <c r="C32" s="80"/>
      <c r="D32" s="181"/>
    </row>
    <row r="33" spans="1:4" ht="15.75" customHeight="1">
      <c r="A33" s="89" t="s">
        <v>110</v>
      </c>
      <c r="B33" s="30"/>
      <c r="C33" s="80"/>
      <c r="D33" s="181"/>
    </row>
    <row r="34" spans="1:4" ht="15.75" customHeight="1">
      <c r="A34" s="187" t="s">
        <v>89</v>
      </c>
      <c r="B34" s="31"/>
      <c r="C34" s="31"/>
      <c r="D34" s="188"/>
    </row>
    <row r="35" spans="1:4" ht="15.75" customHeight="1" thickBot="1">
      <c r="A35" s="189" t="s">
        <v>41</v>
      </c>
      <c r="B35" s="25"/>
      <c r="C35" s="25"/>
      <c r="D35" s="190"/>
    </row>
    <row r="36" spans="1:4" ht="16.5" thickBot="1">
      <c r="A36" s="191" t="s">
        <v>90</v>
      </c>
      <c r="B36" s="192">
        <f>SUM(B24:B35)</f>
        <v>788221</v>
      </c>
      <c r="C36" s="192">
        <f>SUM(C24:C35)</f>
        <v>757000</v>
      </c>
      <c r="D36" s="193">
        <f>SUM(D24:D35)</f>
        <v>778000</v>
      </c>
    </row>
    <row r="37" ht="15.75">
      <c r="A37" s="1"/>
    </row>
    <row r="38" spans="1:4" ht="19.5">
      <c r="A38" s="475" t="s">
        <v>91</v>
      </c>
      <c r="B38" s="476"/>
      <c r="D38" s="101" t="s">
        <v>587</v>
      </c>
    </row>
    <row r="39" spans="1:4" ht="20.25" thickBot="1">
      <c r="A39" s="99"/>
      <c r="B39" s="102"/>
      <c r="D39" s="101"/>
    </row>
    <row r="40" spans="1:4" ht="16.5" thickBot="1">
      <c r="A40" s="121" t="s">
        <v>0</v>
      </c>
      <c r="B40" s="194" t="s">
        <v>179</v>
      </c>
      <c r="C40" s="194" t="s">
        <v>393</v>
      </c>
      <c r="D40" s="195" t="s">
        <v>562</v>
      </c>
    </row>
    <row r="41" spans="1:4" ht="19.5">
      <c r="A41" s="99"/>
      <c r="B41" s="102"/>
      <c r="D41" s="101"/>
    </row>
    <row r="42" spans="1:4" ht="15.75" customHeight="1">
      <c r="A42" s="89" t="s">
        <v>568</v>
      </c>
      <c r="B42" s="30">
        <v>10000</v>
      </c>
      <c r="C42" s="30"/>
      <c r="D42" s="90"/>
    </row>
    <row r="43" spans="1:4" ht="15.75" customHeight="1">
      <c r="A43" s="89" t="s">
        <v>92</v>
      </c>
      <c r="B43" s="30">
        <v>5000</v>
      </c>
      <c r="C43" s="30">
        <v>6000</v>
      </c>
      <c r="D43" s="90">
        <v>6000</v>
      </c>
    </row>
    <row r="44" spans="1:4" ht="15.75" customHeight="1">
      <c r="A44" s="89" t="s">
        <v>111</v>
      </c>
      <c r="B44" s="30"/>
      <c r="C44" s="30"/>
      <c r="D44" s="90"/>
    </row>
    <row r="45" spans="1:4" ht="15.75" customHeight="1">
      <c r="A45" s="89" t="s">
        <v>164</v>
      </c>
      <c r="B45" s="30"/>
      <c r="C45" s="30"/>
      <c r="D45" s="90"/>
    </row>
    <row r="46" spans="1:4" ht="15.75" customHeight="1">
      <c r="A46" s="89" t="s">
        <v>112</v>
      </c>
      <c r="B46" s="30"/>
      <c r="C46" s="30"/>
      <c r="D46" s="90"/>
    </row>
    <row r="47" spans="1:4" ht="15.75" customHeight="1">
      <c r="A47" s="89" t="s">
        <v>165</v>
      </c>
      <c r="B47" s="30"/>
      <c r="C47" s="30"/>
      <c r="D47" s="90"/>
    </row>
    <row r="48" spans="1:4" ht="15.75" customHeight="1">
      <c r="A48" s="89" t="s">
        <v>115</v>
      </c>
      <c r="B48" s="30">
        <v>199550</v>
      </c>
      <c r="C48" s="30">
        <v>1300</v>
      </c>
      <c r="D48" s="90">
        <v>1300</v>
      </c>
    </row>
    <row r="49" spans="1:4" ht="15.75" customHeight="1">
      <c r="A49" s="89" t="s">
        <v>113</v>
      </c>
      <c r="B49" s="30"/>
      <c r="C49" s="30"/>
      <c r="D49" s="90"/>
    </row>
    <row r="50" spans="1:4" ht="15.75" customHeight="1">
      <c r="A50" s="89" t="s">
        <v>114</v>
      </c>
      <c r="B50" s="30"/>
      <c r="C50" s="30"/>
      <c r="D50" s="90"/>
    </row>
    <row r="51" spans="1:4" ht="15.75" customHeight="1" thickBot="1">
      <c r="A51" s="91" t="s">
        <v>93</v>
      </c>
      <c r="B51" s="33">
        <v>629954</v>
      </c>
      <c r="C51" s="33">
        <v>500000</v>
      </c>
      <c r="D51" s="92">
        <v>450000</v>
      </c>
    </row>
    <row r="52" spans="1:4" ht="16.5" thickBot="1">
      <c r="A52" s="82" t="s">
        <v>94</v>
      </c>
      <c r="B52" s="32">
        <f>SUM(B42:B51)</f>
        <v>844504</v>
      </c>
      <c r="C52" s="32">
        <f>SUM(C42:C51)</f>
        <v>507300</v>
      </c>
      <c r="D52" s="83">
        <f>SUM(D42:D51)</f>
        <v>457300</v>
      </c>
    </row>
    <row r="53" spans="1:4" ht="16.5" thickBot="1">
      <c r="A53" s="96"/>
      <c r="B53" s="93"/>
      <c r="C53" s="93"/>
      <c r="D53" s="93"/>
    </row>
    <row r="54" spans="1:4" ht="15.75" customHeight="1">
      <c r="A54" s="86" t="s">
        <v>95</v>
      </c>
      <c r="B54" s="87">
        <v>94250</v>
      </c>
      <c r="C54" s="87">
        <v>80000</v>
      </c>
      <c r="D54" s="88">
        <v>100000</v>
      </c>
    </row>
    <row r="55" spans="1:4" ht="15.75" customHeight="1">
      <c r="A55" s="89" t="s">
        <v>166</v>
      </c>
      <c r="B55" s="30">
        <v>10000</v>
      </c>
      <c r="C55" s="30">
        <v>40550</v>
      </c>
      <c r="D55" s="90">
        <v>45000</v>
      </c>
    </row>
    <row r="56" spans="1:4" ht="15.75" customHeight="1">
      <c r="A56" s="89" t="s">
        <v>116</v>
      </c>
      <c r="B56" s="30"/>
      <c r="C56" s="30"/>
      <c r="D56" s="90"/>
    </row>
    <row r="57" spans="1:4" ht="15.75" customHeight="1">
      <c r="A57" s="89" t="s">
        <v>96</v>
      </c>
      <c r="B57" s="30">
        <v>4100</v>
      </c>
      <c r="C57" s="30">
        <v>99950</v>
      </c>
      <c r="D57" s="90">
        <v>100000</v>
      </c>
    </row>
    <row r="58" spans="1:4" ht="15.75" customHeight="1">
      <c r="A58" s="89" t="s">
        <v>117</v>
      </c>
      <c r="B58" s="30"/>
      <c r="C58" s="30"/>
      <c r="D58" s="90"/>
    </row>
    <row r="59" spans="1:4" ht="15.75" customHeight="1">
      <c r="A59" s="89" t="s">
        <v>167</v>
      </c>
      <c r="B59" s="30"/>
      <c r="C59" s="30"/>
      <c r="D59" s="90"/>
    </row>
    <row r="60" spans="1:4" ht="15.75" customHeight="1">
      <c r="A60" s="89" t="s">
        <v>97</v>
      </c>
      <c r="B60" s="30">
        <v>780</v>
      </c>
      <c r="C60" s="30">
        <v>800</v>
      </c>
      <c r="D60" s="90">
        <v>820</v>
      </c>
    </row>
    <row r="61" spans="1:4" ht="15.75" customHeight="1">
      <c r="A61" s="89" t="s">
        <v>118</v>
      </c>
      <c r="B61" s="30"/>
      <c r="C61" s="30"/>
      <c r="D61" s="90"/>
    </row>
    <row r="62" spans="1:4" ht="15.75" customHeight="1">
      <c r="A62" s="94" t="s">
        <v>119</v>
      </c>
      <c r="B62" s="30"/>
      <c r="C62" s="30"/>
      <c r="D62" s="95"/>
    </row>
    <row r="63" spans="1:4" ht="15.75" customHeight="1">
      <c r="A63" s="94" t="s">
        <v>168</v>
      </c>
      <c r="B63" s="30"/>
      <c r="C63" s="30"/>
      <c r="D63" s="95"/>
    </row>
    <row r="64" spans="1:4" ht="15.75" customHeight="1" thickBot="1">
      <c r="A64" s="91" t="s">
        <v>41</v>
      </c>
      <c r="B64" s="33">
        <v>764179</v>
      </c>
      <c r="C64" s="33">
        <v>420000</v>
      </c>
      <c r="D64" s="92">
        <v>347480</v>
      </c>
    </row>
    <row r="65" spans="1:4" ht="15.75" customHeight="1" thickBot="1">
      <c r="A65" s="82" t="s">
        <v>98</v>
      </c>
      <c r="B65" s="32">
        <f>SUM(B54:B64)</f>
        <v>873309</v>
      </c>
      <c r="C65" s="98">
        <f>SUM(C54:C64)</f>
        <v>641300</v>
      </c>
      <c r="D65" s="104">
        <f>SUM(D54:D64)</f>
        <v>593300</v>
      </c>
    </row>
    <row r="66" spans="1:4" ht="15.75" customHeight="1">
      <c r="A66" s="96"/>
      <c r="B66" s="93"/>
      <c r="C66" s="93"/>
      <c r="D66" s="93"/>
    </row>
    <row r="67" spans="1:4" ht="15.75" customHeight="1" thickBot="1">
      <c r="A67" s="96"/>
      <c r="B67" s="93"/>
      <c r="C67" s="93"/>
      <c r="D67" s="93"/>
    </row>
    <row r="68" spans="1:4" s="108" customFormat="1" ht="19.5" customHeight="1" thickBot="1">
      <c r="A68" s="105" t="s">
        <v>99</v>
      </c>
      <c r="B68" s="106">
        <f>B52+B22</f>
        <v>1661530</v>
      </c>
      <c r="C68" s="106">
        <f>C52+C22</f>
        <v>1398300</v>
      </c>
      <c r="D68" s="107">
        <f>D52+D22</f>
        <v>1371300</v>
      </c>
    </row>
    <row r="69" spans="1:4" s="108" customFormat="1" ht="19.5" customHeight="1" thickBot="1">
      <c r="A69" s="109" t="s">
        <v>100</v>
      </c>
      <c r="B69" s="110">
        <f>B65+B36</f>
        <v>1661530</v>
      </c>
      <c r="C69" s="110">
        <f>C65+C36</f>
        <v>1398300</v>
      </c>
      <c r="D69" s="111">
        <f>D65+D36</f>
        <v>1371300</v>
      </c>
    </row>
  </sheetData>
  <mergeCells count="5">
    <mergeCell ref="A38:B38"/>
    <mergeCell ref="A1:D1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&amp;R9. sz. melléklet a 3/2011. (II. 24.) sz. önkormányzati rendelethez</oddHeader>
  </headerFooter>
  <rowBreaks count="1" manualBreakCount="1">
    <brk id="3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7:D24"/>
  <sheetViews>
    <sheetView workbookViewId="0" topLeftCell="A1">
      <selection activeCell="I23" sqref="I23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478" t="s">
        <v>367</v>
      </c>
      <c r="B7" s="479"/>
      <c r="C7" s="479"/>
      <c r="D7" s="479"/>
    </row>
    <row r="8" spans="1:4" ht="12.75">
      <c r="A8" s="479"/>
      <c r="B8" s="479"/>
      <c r="C8" s="479"/>
      <c r="D8" s="479"/>
    </row>
    <row r="9" spans="1:4" ht="15">
      <c r="A9" s="324"/>
      <c r="B9" s="324"/>
      <c r="C9" s="324"/>
      <c r="D9" s="324"/>
    </row>
    <row r="10" spans="1:4" ht="15">
      <c r="A10" s="324"/>
      <c r="B10" s="324"/>
      <c r="C10" s="324"/>
      <c r="D10" s="324"/>
    </row>
    <row r="11" spans="1:4" ht="15">
      <c r="A11" s="324"/>
      <c r="B11" s="324"/>
      <c r="C11" s="324"/>
      <c r="D11" s="324"/>
    </row>
    <row r="12" spans="1:4" ht="15">
      <c r="A12" s="324"/>
      <c r="B12" s="324"/>
      <c r="C12" s="324"/>
      <c r="D12" s="324"/>
    </row>
    <row r="13" spans="1:4" ht="15">
      <c r="A13" s="324"/>
      <c r="B13" s="324"/>
      <c r="C13" s="324"/>
      <c r="D13" s="324"/>
    </row>
    <row r="14" ht="12.75">
      <c r="D14" s="10" t="s">
        <v>368</v>
      </c>
    </row>
    <row r="15" spans="1:4" ht="12.75">
      <c r="A15" s="429" t="s">
        <v>0</v>
      </c>
      <c r="B15" s="429" t="s">
        <v>369</v>
      </c>
      <c r="C15" s="481" t="s">
        <v>0</v>
      </c>
      <c r="D15" s="429" t="s">
        <v>370</v>
      </c>
    </row>
    <row r="16" spans="1:4" ht="12.75">
      <c r="A16" s="480"/>
      <c r="B16" s="424"/>
      <c r="C16" s="482"/>
      <c r="D16" s="480"/>
    </row>
    <row r="17" spans="1:4" ht="12.75">
      <c r="A17" t="s">
        <v>83</v>
      </c>
      <c r="B17" s="281">
        <v>94824</v>
      </c>
      <c r="C17" s="325" t="s">
        <v>371</v>
      </c>
      <c r="D17" s="281">
        <v>429458</v>
      </c>
    </row>
    <row r="18" spans="1:4" ht="12.75">
      <c r="A18" t="s">
        <v>372</v>
      </c>
      <c r="B18" s="281">
        <v>462000</v>
      </c>
      <c r="C18" s="325" t="s">
        <v>373</v>
      </c>
      <c r="D18" s="281">
        <v>123250</v>
      </c>
    </row>
    <row r="19" spans="1:4" ht="12.75">
      <c r="A19" t="s">
        <v>374</v>
      </c>
      <c r="B19" s="281">
        <v>88798</v>
      </c>
      <c r="C19" s="325" t="s">
        <v>375</v>
      </c>
      <c r="D19" s="281">
        <v>205493</v>
      </c>
    </row>
    <row r="20" spans="1:4" ht="12.75">
      <c r="A20" t="s">
        <v>376</v>
      </c>
      <c r="B20" s="281">
        <v>160838</v>
      </c>
      <c r="C20" s="325" t="s">
        <v>377</v>
      </c>
      <c r="D20" s="281">
        <v>29454</v>
      </c>
    </row>
    <row r="21" spans="1:4" ht="12.75">
      <c r="A21" t="s">
        <v>379</v>
      </c>
      <c r="B21" s="281">
        <v>10566</v>
      </c>
      <c r="C21" s="325" t="s">
        <v>378</v>
      </c>
      <c r="D21" s="281">
        <v>566</v>
      </c>
    </row>
    <row r="22" spans="2:4" ht="12.75">
      <c r="B22" s="281"/>
      <c r="C22" s="325" t="s">
        <v>574</v>
      </c>
      <c r="D22" s="281">
        <v>28805</v>
      </c>
    </row>
    <row r="23" spans="3:4" ht="12.75">
      <c r="C23" s="325"/>
      <c r="D23" s="281"/>
    </row>
    <row r="24" spans="1:4" ht="12.75">
      <c r="A24" s="265" t="s">
        <v>463</v>
      </c>
      <c r="B24" s="326">
        <f>SUM(B17:B22)</f>
        <v>817026</v>
      </c>
      <c r="C24" s="327" t="s">
        <v>380</v>
      </c>
      <c r="D24" s="326">
        <f>SUM(D17:D23)</f>
        <v>817026</v>
      </c>
    </row>
  </sheetData>
  <mergeCells count="5">
    <mergeCell ref="A7:D8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&amp;R10. sz. melléklet a 3/2011. (II. 24.) sz.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D29"/>
  <sheetViews>
    <sheetView workbookViewId="0" topLeftCell="A1">
      <selection activeCell="D29" sqref="D29"/>
    </sheetView>
  </sheetViews>
  <sheetFormatPr defaultColWidth="9.140625" defaultRowHeight="12.75"/>
  <cols>
    <col min="1" max="1" width="24.57421875" style="0" customWidth="1"/>
    <col min="2" max="2" width="13.00390625" style="0" customWidth="1"/>
    <col min="3" max="3" width="29.421875" style="0" customWidth="1"/>
    <col min="4" max="4" width="13.140625" style="0" customWidth="1"/>
  </cols>
  <sheetData>
    <row r="4" spans="1:4" ht="12.75">
      <c r="A4" s="478" t="s">
        <v>381</v>
      </c>
      <c r="B4" s="479"/>
      <c r="C4" s="479"/>
      <c r="D4" s="479"/>
    </row>
    <row r="5" spans="1:4" ht="12.75">
      <c r="A5" s="479"/>
      <c r="B5" s="479"/>
      <c r="C5" s="479"/>
      <c r="D5" s="479"/>
    </row>
    <row r="6" spans="1:4" ht="15">
      <c r="A6" s="324"/>
      <c r="B6" s="324"/>
      <c r="C6" s="324"/>
      <c r="D6" s="324"/>
    </row>
    <row r="7" spans="1:4" ht="15">
      <c r="A7" s="324"/>
      <c r="B7" s="324"/>
      <c r="C7" s="324"/>
      <c r="D7" s="324"/>
    </row>
    <row r="8" spans="1:4" ht="15">
      <c r="A8" s="324"/>
      <c r="B8" s="324"/>
      <c r="C8" s="324"/>
      <c r="D8" s="328"/>
    </row>
    <row r="9" spans="1:4" ht="15">
      <c r="A9" s="324"/>
      <c r="B9" s="324"/>
      <c r="C9" s="324"/>
      <c r="D9" s="328"/>
    </row>
    <row r="10" spans="1:4" ht="15">
      <c r="A10" s="324"/>
      <c r="B10" s="324"/>
      <c r="C10" s="324"/>
      <c r="D10" s="328"/>
    </row>
    <row r="11" ht="12.75">
      <c r="D11" s="329" t="s">
        <v>368</v>
      </c>
    </row>
    <row r="12" spans="1:4" ht="12.75">
      <c r="A12" s="441" t="s">
        <v>0</v>
      </c>
      <c r="B12" s="484" t="s">
        <v>369</v>
      </c>
      <c r="C12" s="486" t="s">
        <v>0</v>
      </c>
      <c r="D12" s="488" t="s">
        <v>370</v>
      </c>
    </row>
    <row r="13" spans="1:4" ht="12.75">
      <c r="A13" s="483"/>
      <c r="B13" s="485"/>
      <c r="C13" s="487"/>
      <c r="D13" s="489"/>
    </row>
    <row r="14" spans="1:4" ht="12.75">
      <c r="A14" t="s">
        <v>568</v>
      </c>
      <c r="B14" s="281">
        <v>10000</v>
      </c>
      <c r="C14" s="330" t="s">
        <v>546</v>
      </c>
      <c r="D14" s="331">
        <v>10000</v>
      </c>
    </row>
    <row r="15" spans="1:4" ht="12.75">
      <c r="A15" t="s">
        <v>569</v>
      </c>
      <c r="B15" s="281">
        <v>198550</v>
      </c>
      <c r="C15" s="325" t="s">
        <v>570</v>
      </c>
      <c r="D15" s="332">
        <v>2000</v>
      </c>
    </row>
    <row r="16" spans="1:4" ht="12.75">
      <c r="A16" s="333" t="s">
        <v>382</v>
      </c>
      <c r="B16" s="334">
        <v>1000</v>
      </c>
      <c r="C16" s="325" t="s">
        <v>571</v>
      </c>
      <c r="D16" s="332">
        <v>43000</v>
      </c>
    </row>
    <row r="17" spans="1:4" ht="12.75">
      <c r="A17" s="333" t="s">
        <v>383</v>
      </c>
      <c r="B17" s="334">
        <v>5000</v>
      </c>
      <c r="C17" s="325" t="s">
        <v>452</v>
      </c>
      <c r="D17" s="281">
        <v>11250</v>
      </c>
    </row>
    <row r="18" spans="1:4" ht="12.75">
      <c r="A18" s="333"/>
      <c r="B18" s="334"/>
      <c r="C18" s="325" t="s">
        <v>549</v>
      </c>
      <c r="D18" s="281">
        <v>20000</v>
      </c>
    </row>
    <row r="19" spans="1:4" ht="12.75">
      <c r="A19" s="333"/>
      <c r="B19" s="334"/>
      <c r="C19" s="325" t="s">
        <v>550</v>
      </c>
      <c r="D19" s="281">
        <v>6000</v>
      </c>
    </row>
    <row r="20" spans="3:4" ht="12.75">
      <c r="C20" s="325" t="s">
        <v>572</v>
      </c>
      <c r="D20" s="281">
        <v>1000</v>
      </c>
    </row>
    <row r="21" spans="2:4" ht="12.75">
      <c r="B21" s="281"/>
      <c r="C21" s="325" t="s">
        <v>553</v>
      </c>
      <c r="D21" s="281">
        <v>1000</v>
      </c>
    </row>
    <row r="22" spans="2:4" ht="12.75">
      <c r="B22" s="281"/>
      <c r="C22" s="325" t="s">
        <v>554</v>
      </c>
      <c r="D22" s="281">
        <v>6000</v>
      </c>
    </row>
    <row r="23" spans="2:4" ht="12.75">
      <c r="B23" s="281"/>
      <c r="C23" s="325" t="s">
        <v>573</v>
      </c>
      <c r="D23" s="281">
        <v>2000</v>
      </c>
    </row>
    <row r="24" spans="2:4" ht="12.75">
      <c r="B24" s="281"/>
      <c r="C24" s="325" t="s">
        <v>544</v>
      </c>
      <c r="D24" s="281">
        <v>2000</v>
      </c>
    </row>
    <row r="25" spans="2:4" ht="12.75">
      <c r="B25" s="281"/>
      <c r="C25" s="325" t="s">
        <v>359</v>
      </c>
      <c r="D25" s="281">
        <v>500</v>
      </c>
    </row>
    <row r="26" spans="2:4" ht="12.75">
      <c r="B26" s="281"/>
      <c r="C26" s="325" t="s">
        <v>142</v>
      </c>
      <c r="D26" s="281">
        <v>3600</v>
      </c>
    </row>
    <row r="27" spans="2:4" ht="12.75">
      <c r="B27" s="281"/>
      <c r="C27" s="380" t="s">
        <v>582</v>
      </c>
      <c r="D27" s="281">
        <v>780</v>
      </c>
    </row>
    <row r="28" spans="2:4" ht="12.75">
      <c r="B28" s="281"/>
      <c r="C28" s="22" t="s">
        <v>574</v>
      </c>
      <c r="D28" s="281">
        <v>105420</v>
      </c>
    </row>
    <row r="29" spans="1:4" ht="12.75">
      <c r="A29" s="265" t="s">
        <v>384</v>
      </c>
      <c r="B29" s="326">
        <f>SUM(B14:B28)</f>
        <v>214550</v>
      </c>
      <c r="C29" s="327" t="s">
        <v>384</v>
      </c>
      <c r="D29" s="326">
        <f>SUM(D14:D28)</f>
        <v>214550</v>
      </c>
    </row>
  </sheetData>
  <mergeCells count="5">
    <mergeCell ref="A4:D5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&amp;R11. sz. melléklet a 3/2011. (II. 24.) sz.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7" sqref="C7"/>
    </sheetView>
  </sheetViews>
  <sheetFormatPr defaultColWidth="9.140625" defaultRowHeight="12.75"/>
  <cols>
    <col min="1" max="1" width="9.140625" style="201" customWidth="1"/>
    <col min="2" max="2" width="30.140625" style="201" customWidth="1"/>
    <col min="3" max="3" width="10.140625" style="201" customWidth="1"/>
    <col min="4" max="4" width="11.140625" style="201" customWidth="1"/>
    <col min="5" max="5" width="11.8515625" style="201" customWidth="1"/>
    <col min="6" max="6" width="9.140625" style="201" customWidth="1"/>
    <col min="7" max="7" width="25.140625" style="201" customWidth="1"/>
    <col min="8" max="8" width="12.140625" style="201" bestFit="1" customWidth="1"/>
    <col min="9" max="9" width="6.57421875" style="201" customWidth="1"/>
    <col min="10" max="10" width="5.57421875" style="201" customWidth="1"/>
    <col min="11" max="16384" width="9.140625" style="201" customWidth="1"/>
  </cols>
  <sheetData>
    <row r="1" spans="2:10" ht="19.5" customHeight="1">
      <c r="B1" s="438"/>
      <c r="C1" s="438"/>
      <c r="D1" s="438"/>
      <c r="E1" s="438"/>
      <c r="F1" s="491"/>
      <c r="G1" s="491"/>
      <c r="H1" s="491"/>
      <c r="I1" s="491"/>
      <c r="J1" s="491"/>
    </row>
    <row r="2" spans="2:10" ht="49.5" customHeight="1">
      <c r="B2" s="492" t="s">
        <v>184</v>
      </c>
      <c r="C2" s="492"/>
      <c r="D2" s="492"/>
      <c r="E2" s="492"/>
      <c r="F2" s="492"/>
      <c r="G2" s="492"/>
      <c r="H2" s="492"/>
      <c r="I2" s="6"/>
      <c r="J2" s="6"/>
    </row>
    <row r="3" spans="2:10" ht="15.75">
      <c r="B3" s="202"/>
      <c r="C3" s="202"/>
      <c r="D3" s="202"/>
      <c r="E3" s="202"/>
      <c r="F3" s="203"/>
      <c r="G3" s="203"/>
      <c r="H3" s="203"/>
      <c r="I3" s="203"/>
      <c r="J3" s="203"/>
    </row>
    <row r="5" spans="2:10" ht="15.75" customHeight="1">
      <c r="B5" s="205" t="s">
        <v>185</v>
      </c>
      <c r="C5" s="493" t="s">
        <v>394</v>
      </c>
      <c r="D5" s="493"/>
      <c r="E5" s="493"/>
      <c r="F5" s="493"/>
      <c r="G5" s="493"/>
      <c r="H5" s="493"/>
      <c r="I5" s="206"/>
      <c r="J5" s="206"/>
    </row>
    <row r="6" spans="2:10" ht="15.75">
      <c r="B6" s="205"/>
      <c r="C6" s="198"/>
      <c r="D6" s="198"/>
      <c r="E6" s="198"/>
      <c r="F6" s="206"/>
      <c r="G6" s="206"/>
      <c r="H6" s="206"/>
      <c r="I6" s="206"/>
      <c r="J6" s="206"/>
    </row>
    <row r="7" spans="3:8" ht="15.75">
      <c r="C7" s="199" t="s">
        <v>189</v>
      </c>
      <c r="D7" s="199"/>
      <c r="H7" s="199" t="s">
        <v>189</v>
      </c>
    </row>
    <row r="8" spans="1:8" ht="16.5" thickBot="1">
      <c r="A8" s="207"/>
      <c r="B8" s="113" t="s">
        <v>187</v>
      </c>
      <c r="C8" s="113"/>
      <c r="D8" s="200"/>
      <c r="E8" s="200"/>
      <c r="F8" s="490" t="s">
        <v>186</v>
      </c>
      <c r="G8" s="490"/>
      <c r="H8" s="113"/>
    </row>
    <row r="9" spans="1:8" ht="15.75">
      <c r="A9" s="56" t="s">
        <v>179</v>
      </c>
      <c r="B9" s="201" t="s">
        <v>188</v>
      </c>
      <c r="C9" s="201">
        <v>9000</v>
      </c>
      <c r="E9" s="208"/>
      <c r="F9" s="56" t="s">
        <v>179</v>
      </c>
      <c r="G9" s="201" t="s">
        <v>395</v>
      </c>
      <c r="H9" s="214">
        <v>54802</v>
      </c>
    </row>
    <row r="10" spans="1:8" ht="15.75" thickBot="1">
      <c r="A10" s="207"/>
      <c r="B10" s="207" t="s">
        <v>396</v>
      </c>
      <c r="C10" s="207">
        <v>45802</v>
      </c>
      <c r="D10" s="208"/>
      <c r="E10" s="208"/>
      <c r="F10" s="209"/>
      <c r="G10" s="207"/>
      <c r="H10" s="213"/>
    </row>
    <row r="11" spans="2:8" ht="15.75">
      <c r="B11" s="56" t="s">
        <v>55</v>
      </c>
      <c r="C11" s="56">
        <f>SUM(C9:C10)</f>
        <v>54802</v>
      </c>
      <c r="D11" s="56"/>
      <c r="E11" s="210"/>
      <c r="F11" s="211"/>
      <c r="G11" s="212" t="s">
        <v>55</v>
      </c>
      <c r="H11" s="215">
        <f>SUM(H9:H10)</f>
        <v>54802</v>
      </c>
    </row>
    <row r="12" spans="2:8" ht="15.75">
      <c r="B12" s="56"/>
      <c r="C12" s="56"/>
      <c r="D12" s="56"/>
      <c r="E12" s="210"/>
      <c r="F12" s="211"/>
      <c r="G12" s="212"/>
      <c r="H12" s="215"/>
    </row>
    <row r="13" spans="2:8" ht="15.75">
      <c r="B13" s="205" t="s">
        <v>185</v>
      </c>
      <c r="C13" s="56" t="s">
        <v>456</v>
      </c>
      <c r="D13" s="56"/>
      <c r="E13" s="210"/>
      <c r="F13" s="211"/>
      <c r="G13" s="212"/>
      <c r="H13" s="215"/>
    </row>
    <row r="14" spans="2:8" ht="15.75">
      <c r="B14" s="56"/>
      <c r="C14" s="56"/>
      <c r="D14" s="56"/>
      <c r="E14" s="210"/>
      <c r="F14" s="211"/>
      <c r="G14" s="212"/>
      <c r="H14" s="215"/>
    </row>
    <row r="15" spans="1:8" ht="16.5" thickBot="1">
      <c r="A15" s="207"/>
      <c r="B15" s="340"/>
      <c r="C15" s="340"/>
      <c r="D15" s="56"/>
      <c r="E15" s="56"/>
      <c r="F15" s="341"/>
      <c r="G15" s="342"/>
      <c r="H15" s="343"/>
    </row>
    <row r="16" spans="1:8" ht="15.75">
      <c r="A16" s="210" t="s">
        <v>564</v>
      </c>
      <c r="B16" s="208" t="s">
        <v>188</v>
      </c>
      <c r="C16" s="208">
        <v>119600</v>
      </c>
      <c r="F16" s="210" t="s">
        <v>564</v>
      </c>
      <c r="G16" s="208" t="s">
        <v>395</v>
      </c>
      <c r="H16" s="208">
        <v>513500</v>
      </c>
    </row>
    <row r="17" spans="1:8" ht="15.75" thickBot="1">
      <c r="A17" s="207"/>
      <c r="B17" s="207" t="s">
        <v>457</v>
      </c>
      <c r="C17" s="207">
        <v>393900</v>
      </c>
      <c r="F17" s="209"/>
      <c r="G17" s="207"/>
      <c r="H17" s="207"/>
    </row>
    <row r="18" spans="2:8" ht="15.75">
      <c r="B18" s="56" t="s">
        <v>55</v>
      </c>
      <c r="C18" s="56">
        <f>SUM(C16:C17)</f>
        <v>513500</v>
      </c>
      <c r="D18" s="56"/>
      <c r="E18" s="56"/>
      <c r="F18" s="56"/>
      <c r="G18" s="56" t="s">
        <v>55</v>
      </c>
      <c r="H18" s="56">
        <f>SUM(H16:H17)</f>
        <v>513500</v>
      </c>
    </row>
    <row r="20" spans="2:3" ht="15.75">
      <c r="B20" s="205" t="s">
        <v>185</v>
      </c>
      <c r="C20" s="56" t="s">
        <v>565</v>
      </c>
    </row>
    <row r="22" spans="1:8" ht="15.75" thickBot="1">
      <c r="A22" s="207"/>
      <c r="B22" s="207"/>
      <c r="C22" s="207"/>
      <c r="F22" s="207"/>
      <c r="G22" s="207"/>
      <c r="H22" s="207"/>
    </row>
    <row r="23" spans="1:8" ht="15.75">
      <c r="A23" s="210" t="s">
        <v>564</v>
      </c>
      <c r="B23" s="208" t="s">
        <v>188</v>
      </c>
      <c r="C23" s="201">
        <v>8140</v>
      </c>
      <c r="F23" s="210" t="s">
        <v>564</v>
      </c>
      <c r="G23" s="208" t="s">
        <v>395</v>
      </c>
      <c r="H23" s="201">
        <v>40693</v>
      </c>
    </row>
    <row r="24" spans="1:8" ht="15.75" thickBot="1">
      <c r="A24" s="207"/>
      <c r="B24" s="207" t="s">
        <v>457</v>
      </c>
      <c r="C24" s="207">
        <v>32553</v>
      </c>
      <c r="F24" s="209"/>
      <c r="G24" s="207"/>
      <c r="H24" s="207"/>
    </row>
    <row r="25" spans="2:8" ht="15.75">
      <c r="B25" s="56" t="s">
        <v>55</v>
      </c>
      <c r="C25" s="56">
        <f>SUM(C23:C24)</f>
        <v>40693</v>
      </c>
      <c r="F25" s="56"/>
      <c r="G25" s="56" t="s">
        <v>55</v>
      </c>
      <c r="H25" s="56">
        <f>SUM(H23:H24)</f>
        <v>40693</v>
      </c>
    </row>
  </sheetData>
  <mergeCells count="4">
    <mergeCell ref="F8:G8"/>
    <mergeCell ref="B1:J1"/>
    <mergeCell ref="B2:H2"/>
    <mergeCell ref="C5:H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&amp;R12. sz. melléklet a 3/2011. (II. 24.) sz.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O15" sqref="O15"/>
    </sheetView>
  </sheetViews>
  <sheetFormatPr defaultColWidth="9.140625" defaultRowHeight="12.75"/>
  <cols>
    <col min="9" max="9" width="10.00390625" style="0" bestFit="1" customWidth="1"/>
  </cols>
  <sheetData>
    <row r="1" spans="1:9" ht="15.75">
      <c r="A1" s="437"/>
      <c r="B1" s="440"/>
      <c r="C1" s="440"/>
      <c r="D1" s="440"/>
      <c r="E1" s="440"/>
      <c r="F1" s="440"/>
      <c r="G1" s="440"/>
      <c r="H1" s="440"/>
      <c r="I1" s="440"/>
    </row>
    <row r="2" spans="1:9" ht="15.75">
      <c r="A2" s="1"/>
      <c r="B2" s="70"/>
      <c r="C2" s="70"/>
      <c r="D2" s="70"/>
      <c r="E2" s="70"/>
      <c r="F2" s="70"/>
      <c r="G2" s="70"/>
      <c r="H2" s="70"/>
      <c r="I2" s="70"/>
    </row>
    <row r="3" ht="15.75">
      <c r="A3" s="1"/>
    </row>
    <row r="4" spans="1:9" ht="15.75">
      <c r="A4" s="437" t="s">
        <v>543</v>
      </c>
      <c r="B4" s="440"/>
      <c r="C4" s="440"/>
      <c r="D4" s="440"/>
      <c r="E4" s="440"/>
      <c r="F4" s="440"/>
      <c r="G4" s="440"/>
      <c r="H4" s="440"/>
      <c r="I4" s="440"/>
    </row>
    <row r="5" spans="1:5" ht="15.75">
      <c r="A5" s="3"/>
      <c r="E5" s="28" t="s">
        <v>169</v>
      </c>
    </row>
    <row r="6" ht="15.75">
      <c r="A6" s="3"/>
    </row>
    <row r="7" spans="1:9" ht="15.75">
      <c r="A7" s="17" t="s">
        <v>177</v>
      </c>
      <c r="B7" s="69"/>
      <c r="G7" s="54"/>
      <c r="I7" s="386" t="s">
        <v>587</v>
      </c>
    </row>
    <row r="8" spans="1:9" ht="15.75">
      <c r="A8" s="13"/>
      <c r="B8" s="6"/>
      <c r="G8" s="54"/>
      <c r="I8" s="53"/>
    </row>
    <row r="9" spans="1:9" ht="15.75">
      <c r="A9" s="2" t="s">
        <v>170</v>
      </c>
      <c r="I9" s="229">
        <v>566</v>
      </c>
    </row>
    <row r="10" spans="1:9" ht="16.5" thickBot="1">
      <c r="A10" s="425" t="s">
        <v>577</v>
      </c>
      <c r="B10" s="426"/>
      <c r="C10" s="426"/>
      <c r="D10" s="426"/>
      <c r="E10" s="57"/>
      <c r="F10" s="57"/>
      <c r="G10" s="57"/>
      <c r="H10" s="57"/>
      <c r="I10" s="359"/>
    </row>
    <row r="11" spans="1:9" ht="15.75">
      <c r="A11" s="5" t="s">
        <v>171</v>
      </c>
      <c r="D11" s="2"/>
      <c r="I11" s="247">
        <f>SUM(I9:I10)</f>
        <v>566</v>
      </c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spans="1:9" ht="15.75">
      <c r="A16" s="437" t="s">
        <v>543</v>
      </c>
      <c r="B16" s="440"/>
      <c r="C16" s="440"/>
      <c r="D16" s="440"/>
      <c r="E16" s="440"/>
      <c r="F16" s="440"/>
      <c r="G16" s="440"/>
      <c r="H16" s="440"/>
      <c r="I16" s="440"/>
    </row>
    <row r="17" spans="1:5" ht="15.75">
      <c r="A17" s="3"/>
      <c r="E17" s="28" t="s">
        <v>172</v>
      </c>
    </row>
    <row r="18" ht="15.75">
      <c r="A18" s="3"/>
    </row>
    <row r="19" spans="1:9" ht="15.75">
      <c r="A19" s="459" t="s">
        <v>0</v>
      </c>
      <c r="B19" s="460"/>
      <c r="G19" s="54"/>
      <c r="I19" s="386" t="s">
        <v>587</v>
      </c>
    </row>
    <row r="20" spans="1:9" ht="15.75">
      <c r="A20" s="17"/>
      <c r="B20" s="69"/>
      <c r="G20" s="54"/>
      <c r="I20" s="28"/>
    </row>
    <row r="21" spans="1:9" ht="15.75">
      <c r="A21" s="13"/>
      <c r="B21" s="6"/>
      <c r="G21" s="54"/>
      <c r="I21" s="53"/>
    </row>
    <row r="22" spans="1:9" ht="15.75">
      <c r="A22" s="68" t="s">
        <v>173</v>
      </c>
      <c r="B22" s="6"/>
      <c r="G22" s="54"/>
      <c r="I22" s="53"/>
    </row>
    <row r="23" spans="1:9" ht="15.75">
      <c r="A23" s="13" t="s">
        <v>174</v>
      </c>
      <c r="B23" s="6"/>
      <c r="G23" s="54"/>
      <c r="I23" s="396">
        <v>160</v>
      </c>
    </row>
    <row r="24" spans="1:9" ht="15.75">
      <c r="A24" s="13" t="s">
        <v>576</v>
      </c>
      <c r="B24" s="6"/>
      <c r="G24" s="54"/>
      <c r="I24" s="396">
        <v>136</v>
      </c>
    </row>
    <row r="25" spans="1:9" ht="16.5" thickBot="1">
      <c r="A25" s="385" t="s">
        <v>575</v>
      </c>
      <c r="B25" s="67"/>
      <c r="C25" s="67"/>
      <c r="D25" s="67"/>
      <c r="E25" s="57"/>
      <c r="F25" s="57"/>
      <c r="G25" s="57"/>
      <c r="H25" s="57"/>
      <c r="I25" s="397">
        <v>270</v>
      </c>
    </row>
    <row r="26" spans="1:9" ht="15.75">
      <c r="A26" s="2" t="s">
        <v>175</v>
      </c>
      <c r="D26" s="2"/>
      <c r="I26" s="247">
        <f>SUM(I23:I25)</f>
        <v>566</v>
      </c>
    </row>
    <row r="27" spans="1:9" ht="15.75">
      <c r="A27" s="2"/>
      <c r="D27" s="2"/>
      <c r="I27" s="247"/>
    </row>
    <row r="28" spans="1:9" ht="15.75">
      <c r="A28" s="2"/>
      <c r="D28" s="2"/>
      <c r="I28" s="247"/>
    </row>
    <row r="29" spans="1:9" ht="15.75">
      <c r="A29" s="2"/>
      <c r="D29" s="2"/>
      <c r="I29" s="247"/>
    </row>
    <row r="30" spans="1:9" ht="15.75">
      <c r="A30" s="5" t="s">
        <v>176</v>
      </c>
      <c r="D30" s="2"/>
      <c r="I30" s="247">
        <f>SUM(I26:I28)</f>
        <v>566</v>
      </c>
    </row>
    <row r="31" spans="1:9" ht="15.75">
      <c r="A31" s="5"/>
      <c r="D31" s="2"/>
      <c r="I31" s="28"/>
    </row>
    <row r="32" spans="1:9" ht="15.75">
      <c r="A32" s="5"/>
      <c r="D32" s="2"/>
      <c r="I32" s="28"/>
    </row>
    <row r="33" spans="1:9" ht="15.75">
      <c r="A33" s="5"/>
      <c r="D33" s="2"/>
      <c r="I33" s="28"/>
    </row>
    <row r="34" spans="1:9" ht="15.75">
      <c r="A34" s="2"/>
      <c r="D34" s="2"/>
      <c r="I34" s="28"/>
    </row>
    <row r="35" spans="1:9" ht="15.75">
      <c r="A35" s="112" t="s">
        <v>178</v>
      </c>
      <c r="D35" s="2"/>
      <c r="I35" s="28"/>
    </row>
    <row r="36" spans="1:9" ht="15.75">
      <c r="A36" s="2"/>
      <c r="D36" s="2"/>
      <c r="I36" s="28"/>
    </row>
    <row r="37" spans="1:9" ht="15.75">
      <c r="A37" s="2"/>
      <c r="D37" s="2"/>
      <c r="I37" s="28"/>
    </row>
    <row r="38" spans="1:9" ht="15.75">
      <c r="A38" s="2"/>
      <c r="D38" s="2"/>
      <c r="I38" s="28"/>
    </row>
  </sheetData>
  <mergeCells count="5">
    <mergeCell ref="A1:I1"/>
    <mergeCell ref="A16:I16"/>
    <mergeCell ref="A19:B19"/>
    <mergeCell ref="A10:D10"/>
    <mergeCell ref="A4:I4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&amp;R13. sz. melléklet a 3/2011. (II. 24.) sz.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31">
      <selection activeCell="O37" sqref="O37"/>
    </sheetView>
  </sheetViews>
  <sheetFormatPr defaultColWidth="9.140625" defaultRowHeight="12.75"/>
  <cols>
    <col min="1" max="5" width="7.00390625" style="0" customWidth="1"/>
    <col min="6" max="6" width="7.140625" style="0" customWidth="1"/>
    <col min="7" max="12" width="7.00390625" style="0" customWidth="1"/>
  </cols>
  <sheetData>
    <row r="1" spans="1:12" ht="18.75">
      <c r="A1" s="436" t="s">
        <v>473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8" ht="18.75">
      <c r="A2" s="15"/>
      <c r="B2" s="70"/>
      <c r="C2" s="70"/>
      <c r="D2" s="70"/>
      <c r="E2" s="70"/>
      <c r="F2" s="70"/>
      <c r="G2" s="70"/>
      <c r="H2" s="70"/>
    </row>
    <row r="3" spans="1:12" ht="15.75">
      <c r="A3" s="437" t="s">
        <v>441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8" ht="15.75">
      <c r="A4" s="17"/>
      <c r="B4" s="73"/>
      <c r="C4" s="73"/>
      <c r="D4" s="73"/>
      <c r="E4" s="73"/>
      <c r="F4" s="73"/>
      <c r="G4" s="73"/>
      <c r="H4" s="73"/>
    </row>
    <row r="5" spans="1:8" ht="15.75">
      <c r="A5" s="11"/>
      <c r="F5" s="28"/>
      <c r="G5" s="28"/>
      <c r="H5" s="28"/>
    </row>
    <row r="6" spans="1:11" ht="17.25" thickBot="1">
      <c r="A6" s="434" t="s">
        <v>0</v>
      </c>
      <c r="B6" s="435"/>
      <c r="C6" s="435"/>
      <c r="D6" s="57"/>
      <c r="E6" s="57"/>
      <c r="F6" s="57"/>
      <c r="G6" s="58"/>
      <c r="H6" s="57"/>
      <c r="I6" s="57"/>
      <c r="J6" s="57"/>
      <c r="K6" s="113" t="s">
        <v>153</v>
      </c>
    </row>
    <row r="7" spans="1:3" ht="16.5">
      <c r="A7" s="75"/>
      <c r="B7" s="75"/>
      <c r="C7" s="75"/>
    </row>
    <row r="8" spans="1:9" ht="12.75">
      <c r="A8" s="28" t="s">
        <v>190</v>
      </c>
      <c r="B8" s="22"/>
      <c r="C8" s="22"/>
      <c r="D8" s="22"/>
      <c r="E8" s="22"/>
      <c r="F8" s="22"/>
      <c r="G8" s="22"/>
      <c r="H8" s="22"/>
      <c r="I8" s="22"/>
    </row>
    <row r="9" spans="1:11" ht="12.75">
      <c r="A9" s="216" t="s">
        <v>385</v>
      </c>
      <c r="B9" s="216"/>
      <c r="C9" s="216"/>
      <c r="D9" s="216"/>
      <c r="E9" s="216"/>
      <c r="F9" s="216"/>
      <c r="G9" s="216"/>
      <c r="K9" s="216">
        <v>4</v>
      </c>
    </row>
    <row r="10" spans="1:11" ht="12.75">
      <c r="A10" s="216" t="s">
        <v>246</v>
      </c>
      <c r="B10" s="216"/>
      <c r="C10" s="216"/>
      <c r="D10" s="216"/>
      <c r="E10" s="216"/>
      <c r="F10" s="216"/>
      <c r="G10" s="216"/>
      <c r="K10" s="216">
        <v>5</v>
      </c>
    </row>
    <row r="11" spans="1:11" ht="12.75">
      <c r="A11" s="217" t="s">
        <v>154</v>
      </c>
      <c r="B11" s="217"/>
      <c r="C11" s="217"/>
      <c r="D11" s="217"/>
      <c r="E11" s="217"/>
      <c r="F11" s="217"/>
      <c r="G11" s="217"/>
      <c r="K11" s="217">
        <v>17</v>
      </c>
    </row>
    <row r="12" spans="1:11" ht="12.75">
      <c r="A12" s="219" t="s">
        <v>512</v>
      </c>
      <c r="B12" s="217"/>
      <c r="C12" s="217"/>
      <c r="D12" s="217"/>
      <c r="E12" s="217"/>
      <c r="F12" s="217"/>
      <c r="G12" s="217"/>
      <c r="K12" s="219">
        <v>3</v>
      </c>
    </row>
    <row r="13" spans="1:11" ht="12.75">
      <c r="A13" s="219" t="s">
        <v>416</v>
      </c>
      <c r="B13" s="217"/>
      <c r="C13" s="217"/>
      <c r="D13" s="217"/>
      <c r="E13" s="217"/>
      <c r="F13" s="217"/>
      <c r="G13" s="217"/>
      <c r="K13" s="219">
        <v>2</v>
      </c>
    </row>
    <row r="14" spans="1:11" ht="12.75">
      <c r="A14" s="218" t="s">
        <v>386</v>
      </c>
      <c r="B14" s="218"/>
      <c r="C14" s="218"/>
      <c r="D14" s="218"/>
      <c r="E14" s="218"/>
      <c r="F14" s="218"/>
      <c r="G14" s="218"/>
      <c r="H14" s="7"/>
      <c r="I14" s="7"/>
      <c r="J14" s="7"/>
      <c r="K14" s="218">
        <v>2.5</v>
      </c>
    </row>
    <row r="15" spans="1:11" ht="12.75">
      <c r="A15" s="219" t="s">
        <v>55</v>
      </c>
      <c r="B15" s="216"/>
      <c r="C15" s="216"/>
      <c r="D15" s="216"/>
      <c r="E15" s="216"/>
      <c r="F15" s="216"/>
      <c r="G15" s="216"/>
      <c r="K15" s="220">
        <f>SUM(K9:K14)</f>
        <v>33.5</v>
      </c>
    </row>
    <row r="16" spans="1:8" ht="12.75">
      <c r="A16" s="221"/>
      <c r="B16" s="118"/>
      <c r="C16" s="118"/>
      <c r="D16" s="118"/>
      <c r="E16" s="118"/>
      <c r="F16" s="118"/>
      <c r="G16" s="118"/>
      <c r="H16" s="118"/>
    </row>
    <row r="17" spans="1:8" ht="12.75">
      <c r="A17" s="118"/>
      <c r="B17" s="118"/>
      <c r="C17" s="118"/>
      <c r="D17" s="118"/>
      <c r="E17" s="118"/>
      <c r="F17" s="118"/>
      <c r="G17" s="118"/>
      <c r="H17" s="118"/>
    </row>
    <row r="18" spans="1:8" ht="12.75">
      <c r="A18" s="220" t="s">
        <v>242</v>
      </c>
      <c r="B18" s="118"/>
      <c r="C18" s="118"/>
      <c r="D18" s="118"/>
      <c r="E18" s="118"/>
      <c r="F18" s="118"/>
      <c r="G18" s="118"/>
      <c r="H18" s="118"/>
    </row>
    <row r="19" spans="1:11" ht="12.75">
      <c r="A19" s="118" t="s">
        <v>387</v>
      </c>
      <c r="B19" s="118"/>
      <c r="C19" s="118"/>
      <c r="D19" s="118"/>
      <c r="E19" s="118"/>
      <c r="F19" s="118"/>
      <c r="G19" s="118"/>
      <c r="K19" s="118">
        <v>22</v>
      </c>
    </row>
    <row r="20" spans="1:11" ht="12.75">
      <c r="A20" s="118" t="s">
        <v>388</v>
      </c>
      <c r="B20" s="118"/>
      <c r="C20" s="118"/>
      <c r="D20" s="118"/>
      <c r="E20" s="118"/>
      <c r="F20" s="118"/>
      <c r="G20" s="118"/>
      <c r="K20" s="118">
        <v>12</v>
      </c>
    </row>
    <row r="21" spans="1:11" ht="12.75">
      <c r="A21" s="118" t="s">
        <v>8</v>
      </c>
      <c r="B21" s="118"/>
      <c r="C21" s="118"/>
      <c r="D21" s="118"/>
      <c r="E21" s="118"/>
      <c r="F21" s="118"/>
      <c r="G21" s="118"/>
      <c r="K21" s="118">
        <v>4</v>
      </c>
    </row>
    <row r="22" spans="1:11" ht="12.75">
      <c r="A22" s="133" t="s">
        <v>155</v>
      </c>
      <c r="B22" s="133"/>
      <c r="C22" s="133"/>
      <c r="D22" s="133"/>
      <c r="E22" s="133"/>
      <c r="F22" s="133"/>
      <c r="G22" s="133"/>
      <c r="H22" s="7"/>
      <c r="I22" s="7"/>
      <c r="J22" s="7"/>
      <c r="K22" s="133">
        <v>10</v>
      </c>
    </row>
    <row r="23" spans="1:11" ht="12.75">
      <c r="A23" s="221" t="s">
        <v>55</v>
      </c>
      <c r="B23" s="118"/>
      <c r="C23" s="118"/>
      <c r="D23" s="118"/>
      <c r="E23" s="118"/>
      <c r="F23" s="118"/>
      <c r="G23" s="118"/>
      <c r="K23" s="220">
        <f>SUM(K19:K22)</f>
        <v>48</v>
      </c>
    </row>
    <row r="24" spans="1:8" ht="12.75">
      <c r="A24" s="221"/>
      <c r="B24" s="118"/>
      <c r="C24" s="118"/>
      <c r="D24" s="118"/>
      <c r="E24" s="118"/>
      <c r="F24" s="118"/>
      <c r="G24" s="118"/>
      <c r="H24" s="220"/>
    </row>
    <row r="25" spans="1:8" ht="12.75">
      <c r="A25" s="221"/>
      <c r="B25" s="118"/>
      <c r="C25" s="118"/>
      <c r="D25" s="118"/>
      <c r="E25" s="118"/>
      <c r="F25" s="118"/>
      <c r="G25" s="118"/>
      <c r="H25" s="220"/>
    </row>
    <row r="26" spans="1:8" ht="12.75">
      <c r="A26" s="220" t="s">
        <v>243</v>
      </c>
      <c r="B26" s="118"/>
      <c r="C26" s="118"/>
      <c r="D26" s="118"/>
      <c r="E26" s="118"/>
      <c r="F26" s="118"/>
      <c r="G26" s="118"/>
      <c r="H26" s="118"/>
    </row>
    <row r="27" spans="1:11" ht="12.75">
      <c r="A27" s="133" t="s">
        <v>6</v>
      </c>
      <c r="B27" s="133"/>
      <c r="C27" s="133"/>
      <c r="D27" s="133"/>
      <c r="E27" s="133"/>
      <c r="F27" s="133"/>
      <c r="G27" s="133"/>
      <c r="H27" s="7"/>
      <c r="I27" s="7"/>
      <c r="J27" s="7"/>
      <c r="K27" s="133">
        <v>32</v>
      </c>
    </row>
    <row r="28" spans="1:11" ht="12.75">
      <c r="A28" s="221" t="s">
        <v>55</v>
      </c>
      <c r="B28" s="118"/>
      <c r="C28" s="118"/>
      <c r="D28" s="118"/>
      <c r="E28" s="118"/>
      <c r="F28" s="118"/>
      <c r="G28" s="118"/>
      <c r="K28" s="220">
        <f>SUM(K27:K27)</f>
        <v>32</v>
      </c>
    </row>
    <row r="29" spans="1:16" ht="12.75">
      <c r="A29" s="221"/>
      <c r="B29" s="118"/>
      <c r="C29" s="118"/>
      <c r="D29" s="118"/>
      <c r="E29" s="118"/>
      <c r="F29" s="118"/>
      <c r="G29" s="118"/>
      <c r="H29" s="220"/>
      <c r="P29" t="s">
        <v>390</v>
      </c>
    </row>
    <row r="30" spans="1:8" ht="12.75">
      <c r="A30" s="118"/>
      <c r="B30" s="118"/>
      <c r="C30" s="118"/>
      <c r="D30" s="118"/>
      <c r="E30" s="118"/>
      <c r="F30" s="118"/>
      <c r="G30" s="118"/>
      <c r="H30" s="118"/>
    </row>
    <row r="31" spans="1:8" ht="12.75">
      <c r="A31" s="220" t="s">
        <v>191</v>
      </c>
      <c r="B31" s="118"/>
      <c r="C31" s="118"/>
      <c r="D31" s="118"/>
      <c r="E31" s="118"/>
      <c r="F31" s="118"/>
      <c r="G31" s="118"/>
      <c r="H31" s="118"/>
    </row>
    <row r="32" spans="1:11" ht="12.75">
      <c r="A32" s="217" t="s">
        <v>389</v>
      </c>
      <c r="B32" s="217"/>
      <c r="C32" s="217"/>
      <c r="D32" s="217"/>
      <c r="E32" s="217"/>
      <c r="F32" s="217"/>
      <c r="G32" s="217"/>
      <c r="K32" s="217">
        <v>2</v>
      </c>
    </row>
    <row r="33" spans="1:11" ht="12.75">
      <c r="A33" s="335" t="s">
        <v>397</v>
      </c>
      <c r="B33" s="218"/>
      <c r="C33" s="218"/>
      <c r="D33" s="218"/>
      <c r="E33" s="218"/>
      <c r="F33" s="218"/>
      <c r="G33" s="218"/>
      <c r="H33" s="7"/>
      <c r="I33" s="7"/>
      <c r="J33" s="7"/>
      <c r="K33" s="218">
        <v>2.5</v>
      </c>
    </row>
    <row r="34" spans="1:11" ht="12.75">
      <c r="A34" s="221" t="s">
        <v>55</v>
      </c>
      <c r="B34" s="118"/>
      <c r="C34" s="118"/>
      <c r="D34" s="118"/>
      <c r="E34" s="118"/>
      <c r="F34" s="118"/>
      <c r="G34" s="118"/>
      <c r="K34" s="220">
        <f>SUM(K32:K33)</f>
        <v>4.5</v>
      </c>
    </row>
    <row r="35" spans="1:3" ht="16.5">
      <c r="A35" s="76"/>
      <c r="B35" s="75"/>
      <c r="C35" s="75"/>
    </row>
    <row r="36" spans="8:10" ht="13.5" thickBot="1">
      <c r="H36" s="57"/>
      <c r="I36" s="57"/>
      <c r="J36" s="57"/>
    </row>
    <row r="37" spans="1:11" ht="18.75" thickBot="1">
      <c r="A37" s="114" t="s">
        <v>55</v>
      </c>
      <c r="B37" s="115"/>
      <c r="C37" s="115"/>
      <c r="D37" s="115"/>
      <c r="E37" s="115"/>
      <c r="F37" s="115"/>
      <c r="G37" s="116"/>
      <c r="H37" s="115"/>
      <c r="I37" s="115"/>
      <c r="J37" s="115"/>
      <c r="K37" s="117">
        <f>K34+K23+K28+K15</f>
        <v>118</v>
      </c>
    </row>
    <row r="38" spans="1:11" ht="18">
      <c r="A38" s="350"/>
      <c r="B38" s="60"/>
      <c r="C38" s="60"/>
      <c r="D38" s="60"/>
      <c r="E38" s="60"/>
      <c r="F38" s="60"/>
      <c r="G38" s="350"/>
      <c r="H38" s="60"/>
      <c r="I38" s="60"/>
      <c r="J38" s="60"/>
      <c r="K38" s="350"/>
    </row>
    <row r="39" spans="1:11" ht="18">
      <c r="A39" s="350"/>
      <c r="B39" s="60"/>
      <c r="C39" s="60"/>
      <c r="D39" s="60"/>
      <c r="E39" s="60"/>
      <c r="F39" s="60"/>
      <c r="G39" s="350"/>
      <c r="H39" s="60"/>
      <c r="I39" s="60"/>
      <c r="J39" s="60"/>
      <c r="K39" s="350"/>
    </row>
    <row r="40" spans="1:12" ht="15.75">
      <c r="A40" s="438" t="s">
        <v>469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</row>
    <row r="42" ht="16.5" thickBot="1">
      <c r="A42" s="11"/>
    </row>
    <row r="43" spans="1:12" ht="16.5" thickBot="1">
      <c r="A43" s="431" t="s">
        <v>179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3"/>
    </row>
    <row r="44" spans="1:12" ht="16.5" thickBot="1">
      <c r="A44" s="431" t="s">
        <v>464</v>
      </c>
      <c r="B44" s="432"/>
      <c r="C44" s="433"/>
      <c r="D44" s="431" t="s">
        <v>465</v>
      </c>
      <c r="E44" s="432"/>
      <c r="F44" s="433"/>
      <c r="G44" s="431" t="s">
        <v>466</v>
      </c>
      <c r="H44" s="432"/>
      <c r="I44" s="433"/>
      <c r="J44" s="431" t="s">
        <v>467</v>
      </c>
      <c r="K44" s="432"/>
      <c r="L44" s="433"/>
    </row>
    <row r="45" spans="1:12" ht="16.5" thickBot="1">
      <c r="A45" s="346" t="s">
        <v>56</v>
      </c>
      <c r="B45" s="347" t="s">
        <v>57</v>
      </c>
      <c r="C45" s="347" t="s">
        <v>58</v>
      </c>
      <c r="D45" s="347" t="s">
        <v>59</v>
      </c>
      <c r="E45" s="347" t="s">
        <v>60</v>
      </c>
      <c r="F45" s="347" t="s">
        <v>61</v>
      </c>
      <c r="G45" s="347" t="s">
        <v>62</v>
      </c>
      <c r="H45" s="347" t="s">
        <v>63</v>
      </c>
      <c r="I45" s="347" t="s">
        <v>64</v>
      </c>
      <c r="J45" s="347" t="s">
        <v>65</v>
      </c>
      <c r="K45" s="347" t="s">
        <v>66</v>
      </c>
      <c r="L45" s="347" t="s">
        <v>67</v>
      </c>
    </row>
    <row r="46" spans="1:12" ht="16.5" thickBot="1">
      <c r="A46" s="348" t="s">
        <v>468</v>
      </c>
      <c r="B46" s="349">
        <v>1</v>
      </c>
      <c r="C46" s="349" t="s">
        <v>468</v>
      </c>
      <c r="D46" s="349">
        <v>2</v>
      </c>
      <c r="E46" s="349">
        <v>2</v>
      </c>
      <c r="F46" s="349">
        <v>2</v>
      </c>
      <c r="G46" s="349">
        <v>3</v>
      </c>
      <c r="H46" s="349">
        <v>3</v>
      </c>
      <c r="I46" s="349">
        <v>3</v>
      </c>
      <c r="J46" s="349" t="s">
        <v>468</v>
      </c>
      <c r="K46" s="349">
        <v>1</v>
      </c>
      <c r="L46" s="349">
        <v>1</v>
      </c>
    </row>
  </sheetData>
  <mergeCells count="9">
    <mergeCell ref="A6:C6"/>
    <mergeCell ref="A1:L1"/>
    <mergeCell ref="A3:L3"/>
    <mergeCell ref="A40:L40"/>
    <mergeCell ref="A43:L43"/>
    <mergeCell ref="A44:C44"/>
    <mergeCell ref="D44:F44"/>
    <mergeCell ref="G44:I44"/>
    <mergeCell ref="J44:L44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&amp;R2. sz. melléklet a 3/2011. (II. 24.) sz.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85">
      <selection activeCell="H3" sqref="H3"/>
    </sheetView>
  </sheetViews>
  <sheetFormatPr defaultColWidth="9.140625" defaultRowHeight="12.75"/>
  <cols>
    <col min="1" max="1" width="48.28125" style="0" customWidth="1"/>
    <col min="2" max="2" width="7.28125" style="0" hidden="1" customWidth="1"/>
    <col min="3" max="3" width="9.140625" style="0" hidden="1" customWidth="1"/>
    <col min="4" max="4" width="15.7109375" style="0" customWidth="1"/>
    <col min="5" max="5" width="18.8515625" style="0" customWidth="1"/>
  </cols>
  <sheetData>
    <row r="1" spans="1:9" ht="15.75">
      <c r="A1" s="437"/>
      <c r="B1" s="440"/>
      <c r="C1" s="440"/>
      <c r="D1" s="440"/>
      <c r="E1" s="440"/>
      <c r="F1" s="440"/>
      <c r="G1" s="440"/>
      <c r="H1" s="440"/>
      <c r="I1" s="440"/>
    </row>
    <row r="2" spans="1:7" ht="12.75" customHeight="1">
      <c r="A2" s="494" t="s">
        <v>438</v>
      </c>
      <c r="B2" s="494"/>
      <c r="C2" s="494"/>
      <c r="D2" s="494"/>
      <c r="E2" s="494"/>
      <c r="F2" s="494"/>
      <c r="G2" s="257"/>
    </row>
    <row r="3" spans="1:9" ht="12.75" customHeight="1">
      <c r="A3" s="494"/>
      <c r="B3" s="494"/>
      <c r="C3" s="494"/>
      <c r="D3" s="494"/>
      <c r="E3" s="494"/>
      <c r="F3" s="494"/>
      <c r="G3" s="257"/>
      <c r="H3" s="6"/>
      <c r="I3" s="6"/>
    </row>
    <row r="4" spans="1:9" ht="12.75" customHeight="1">
      <c r="A4" s="439" t="s">
        <v>470</v>
      </c>
      <c r="B4" s="439"/>
      <c r="C4" s="439"/>
      <c r="D4" s="439"/>
      <c r="E4" s="439"/>
      <c r="F4" s="439"/>
      <c r="G4" s="257"/>
      <c r="H4" s="6"/>
      <c r="I4" s="6"/>
    </row>
    <row r="5" spans="2:3" ht="12.75">
      <c r="B5" s="224"/>
      <c r="C5" s="10"/>
    </row>
    <row r="6" spans="1:8" ht="14.25" customHeight="1">
      <c r="A6" s="441" t="s">
        <v>0</v>
      </c>
      <c r="B6" s="443" t="s">
        <v>198</v>
      </c>
      <c r="C6" s="445" t="s">
        <v>199</v>
      </c>
      <c r="D6" s="225" t="s">
        <v>474</v>
      </c>
      <c r="E6" s="225" t="s">
        <v>476</v>
      </c>
      <c r="F6" s="250"/>
      <c r="G6" s="251"/>
      <c r="H6" s="28"/>
    </row>
    <row r="7" spans="1:11" ht="16.5" customHeight="1">
      <c r="A7" s="442"/>
      <c r="B7" s="444"/>
      <c r="C7" s="446"/>
      <c r="D7" s="226" t="s">
        <v>475</v>
      </c>
      <c r="E7" s="226" t="s">
        <v>477</v>
      </c>
      <c r="F7" s="250"/>
      <c r="G7" s="251"/>
      <c r="I7" s="53"/>
      <c r="K7" s="2"/>
    </row>
    <row r="8" spans="1:7" ht="12.75">
      <c r="A8" s="227" t="s">
        <v>200</v>
      </c>
      <c r="B8" s="228">
        <v>15087</v>
      </c>
      <c r="C8" s="228">
        <v>17116</v>
      </c>
      <c r="D8" s="229">
        <v>8000</v>
      </c>
      <c r="E8" s="229">
        <v>10380</v>
      </c>
      <c r="F8" s="252"/>
      <c r="G8" s="253"/>
    </row>
    <row r="9" spans="1:7" ht="12.75">
      <c r="A9" s="227" t="s">
        <v>201</v>
      </c>
      <c r="B9" s="228">
        <v>2434</v>
      </c>
      <c r="C9" s="228">
        <v>2745</v>
      </c>
      <c r="D9" s="229">
        <v>5500</v>
      </c>
      <c r="E9" s="229">
        <v>6175</v>
      </c>
      <c r="F9" s="252"/>
      <c r="G9" s="253"/>
    </row>
    <row r="10" spans="1:7" ht="12.75">
      <c r="A10" s="227" t="s">
        <v>202</v>
      </c>
      <c r="B10" s="228">
        <v>4958</v>
      </c>
      <c r="C10" s="228">
        <v>6977</v>
      </c>
      <c r="D10" s="229">
        <v>3375</v>
      </c>
      <c r="E10" s="229">
        <v>4140</v>
      </c>
      <c r="F10" s="252"/>
      <c r="G10" s="254"/>
    </row>
    <row r="11" spans="1:7" ht="12.75">
      <c r="A11" s="227" t="s">
        <v>203</v>
      </c>
      <c r="B11" s="228">
        <v>465</v>
      </c>
      <c r="C11" s="228">
        <v>600</v>
      </c>
      <c r="D11" s="229"/>
      <c r="E11" s="229"/>
      <c r="F11" s="252"/>
      <c r="G11" s="254"/>
    </row>
    <row r="12" spans="1:7" ht="12.75">
      <c r="A12" s="231" t="s">
        <v>204</v>
      </c>
      <c r="B12" s="232" t="e">
        <f>SUM(B8+B9+#REF!+#REF!+B10+#REF!+B11)</f>
        <v>#REF!</v>
      </c>
      <c r="C12" s="232" t="e">
        <f>SUM(C8+C9+#REF!+#REF!+C10+#REF!+C11)</f>
        <v>#REF!</v>
      </c>
      <c r="D12" s="233">
        <f>SUM(D8:D11)</f>
        <v>16875</v>
      </c>
      <c r="E12" s="233">
        <f>SUM(E8:E11)</f>
        <v>20695</v>
      </c>
      <c r="F12" s="233"/>
      <c r="G12" s="255"/>
    </row>
    <row r="13" spans="1:7" ht="12.75">
      <c r="A13" s="231"/>
      <c r="B13" s="232"/>
      <c r="C13" s="232"/>
      <c r="D13" s="233"/>
      <c r="E13" s="233"/>
      <c r="F13" s="233"/>
      <c r="G13" s="255"/>
    </row>
    <row r="14" spans="1:7" ht="12.75">
      <c r="A14" s="227" t="s">
        <v>205</v>
      </c>
      <c r="B14" s="232"/>
      <c r="C14" s="232"/>
      <c r="D14" s="235">
        <v>8240</v>
      </c>
      <c r="E14" s="235">
        <v>10824</v>
      </c>
      <c r="F14" s="235"/>
      <c r="G14" s="254"/>
    </row>
    <row r="15" spans="1:7" ht="12.75">
      <c r="A15" s="227" t="s">
        <v>488</v>
      </c>
      <c r="B15" s="232"/>
      <c r="C15" s="232"/>
      <c r="E15" s="229">
        <v>2700</v>
      </c>
      <c r="F15" s="235"/>
      <c r="G15" s="254"/>
    </row>
    <row r="16" spans="1:7" ht="12.75">
      <c r="A16" s="227" t="s">
        <v>202</v>
      </c>
      <c r="B16" s="232"/>
      <c r="C16" s="232"/>
      <c r="D16" s="235">
        <v>2060</v>
      </c>
      <c r="E16" s="235">
        <v>3380</v>
      </c>
      <c r="F16" s="235"/>
      <c r="G16" s="254"/>
    </row>
    <row r="17" spans="1:9" ht="12.75">
      <c r="A17" s="227" t="s">
        <v>207</v>
      </c>
      <c r="B17" s="232"/>
      <c r="C17" s="232"/>
      <c r="D17" s="235"/>
      <c r="E17" s="235"/>
      <c r="F17" s="235"/>
      <c r="G17" s="254"/>
      <c r="H17" s="60"/>
      <c r="I17" s="60"/>
    </row>
    <row r="18" spans="1:7" ht="12.75">
      <c r="A18" s="231" t="s">
        <v>208</v>
      </c>
      <c r="B18" s="232"/>
      <c r="C18" s="232"/>
      <c r="D18" s="233">
        <f>SUM(D14:D16)</f>
        <v>10300</v>
      </c>
      <c r="E18" s="233">
        <f>SUM(E14:E16)</f>
        <v>16904</v>
      </c>
      <c r="F18" s="233"/>
      <c r="G18" s="255"/>
    </row>
    <row r="19" spans="1:7" ht="12.75">
      <c r="A19" s="231"/>
      <c r="B19" s="232"/>
      <c r="C19" s="232"/>
      <c r="D19" s="233"/>
      <c r="E19" s="233"/>
      <c r="F19" s="233"/>
      <c r="G19" s="255"/>
    </row>
    <row r="20" spans="1:7" ht="12.75">
      <c r="A20" s="236" t="s">
        <v>209</v>
      </c>
      <c r="B20" s="237"/>
      <c r="C20" s="237"/>
      <c r="D20" s="238">
        <v>200</v>
      </c>
      <c r="E20" s="238">
        <v>200</v>
      </c>
      <c r="F20" s="238"/>
      <c r="G20" s="256"/>
    </row>
    <row r="21" spans="1:7" ht="12.75">
      <c r="A21" s="236" t="s">
        <v>206</v>
      </c>
      <c r="B21" s="237"/>
      <c r="C21" s="237"/>
      <c r="D21" s="238">
        <v>300</v>
      </c>
      <c r="E21" s="238">
        <v>300</v>
      </c>
      <c r="F21" s="238"/>
      <c r="G21" s="256"/>
    </row>
    <row r="22" spans="1:7" ht="12.75">
      <c r="A22" s="236" t="s">
        <v>202</v>
      </c>
      <c r="B22" s="232"/>
      <c r="C22" s="232"/>
      <c r="D22" s="238">
        <v>75</v>
      </c>
      <c r="E22" s="238">
        <v>75</v>
      </c>
      <c r="F22" s="238"/>
      <c r="G22" s="255"/>
    </row>
    <row r="23" spans="1:7" ht="12.75">
      <c r="A23" s="231" t="s">
        <v>210</v>
      </c>
      <c r="B23" s="232"/>
      <c r="C23" s="232"/>
      <c r="D23" s="233">
        <f>SUM(D20:D22)</f>
        <v>575</v>
      </c>
      <c r="E23" s="233">
        <f>SUM(E20:E22)</f>
        <v>575</v>
      </c>
      <c r="F23" s="233"/>
      <c r="G23" s="255"/>
    </row>
    <row r="24" spans="1:7" ht="12.75">
      <c r="A24" s="239"/>
      <c r="B24" s="232"/>
      <c r="C24" s="228"/>
      <c r="F24" s="60"/>
      <c r="G24" s="255"/>
    </row>
    <row r="25" spans="1:7" ht="12.75">
      <c r="A25" s="227" t="s">
        <v>211</v>
      </c>
      <c r="B25" s="228">
        <v>1300</v>
      </c>
      <c r="C25" s="228">
        <v>7000</v>
      </c>
      <c r="D25" s="229">
        <v>150</v>
      </c>
      <c r="E25" s="229">
        <v>150</v>
      </c>
      <c r="F25" s="252"/>
      <c r="G25" s="256"/>
    </row>
    <row r="26" spans="1:7" ht="12.75">
      <c r="A26" s="227" t="s">
        <v>212</v>
      </c>
      <c r="B26" s="228">
        <v>600</v>
      </c>
      <c r="C26" s="228">
        <v>0</v>
      </c>
      <c r="D26" s="229">
        <v>14000</v>
      </c>
      <c r="E26" s="229">
        <v>17000</v>
      </c>
      <c r="F26" s="252"/>
      <c r="G26" s="256"/>
    </row>
    <row r="27" spans="1:7" ht="12.75">
      <c r="A27" s="227" t="s">
        <v>240</v>
      </c>
      <c r="B27" s="228"/>
      <c r="C27" s="228"/>
      <c r="D27" s="229">
        <v>1700</v>
      </c>
      <c r="E27" s="229">
        <v>1300</v>
      </c>
      <c r="F27" s="252"/>
      <c r="G27" s="256"/>
    </row>
    <row r="28" spans="1:9" ht="12.75">
      <c r="A28" s="227" t="s">
        <v>213</v>
      </c>
      <c r="B28" s="228">
        <v>3500</v>
      </c>
      <c r="C28" s="228">
        <v>2500</v>
      </c>
      <c r="D28" s="229">
        <v>7000</v>
      </c>
      <c r="E28" s="229">
        <v>7400</v>
      </c>
      <c r="F28" s="252"/>
      <c r="G28" s="256"/>
      <c r="H28" s="55"/>
      <c r="I28" s="55"/>
    </row>
    <row r="29" spans="1:7" ht="12.75">
      <c r="A29" s="227" t="s">
        <v>214</v>
      </c>
      <c r="B29" s="228"/>
      <c r="C29" s="228"/>
      <c r="D29" s="229">
        <v>200</v>
      </c>
      <c r="E29" s="229">
        <v>200</v>
      </c>
      <c r="F29" s="252"/>
      <c r="G29" s="256"/>
    </row>
    <row r="30" spans="1:9" ht="12.75">
      <c r="A30" s="227" t="s">
        <v>207</v>
      </c>
      <c r="B30" s="228"/>
      <c r="C30" s="228"/>
      <c r="D30" s="229">
        <v>500</v>
      </c>
      <c r="E30" s="229">
        <v>500</v>
      </c>
      <c r="F30" s="252"/>
      <c r="G30" s="256"/>
      <c r="H30" s="60"/>
      <c r="I30" s="60"/>
    </row>
    <row r="31" spans="1:9" ht="12.75">
      <c r="A31" s="227" t="s">
        <v>215</v>
      </c>
      <c r="B31" s="228"/>
      <c r="C31" s="228"/>
      <c r="D31" s="229">
        <v>200</v>
      </c>
      <c r="E31" s="229">
        <v>200</v>
      </c>
      <c r="F31" s="252"/>
      <c r="G31" s="256"/>
      <c r="H31" s="60"/>
      <c r="I31" s="60"/>
    </row>
    <row r="32" spans="1:13" ht="12.75">
      <c r="A32" s="227" t="s">
        <v>216</v>
      </c>
      <c r="B32" s="228"/>
      <c r="C32" s="228"/>
      <c r="D32" s="229">
        <v>10000</v>
      </c>
      <c r="E32" s="229">
        <v>19400</v>
      </c>
      <c r="F32" s="252"/>
      <c r="G32" s="256"/>
      <c r="H32" s="60"/>
      <c r="I32" s="60"/>
      <c r="M32" s="337"/>
    </row>
    <row r="33" spans="1:9" ht="12.75">
      <c r="A33" s="227" t="s">
        <v>217</v>
      </c>
      <c r="B33" s="228"/>
      <c r="C33" s="228"/>
      <c r="D33" s="229">
        <v>500</v>
      </c>
      <c r="E33" s="229">
        <v>500</v>
      </c>
      <c r="F33" s="252"/>
      <c r="G33" s="256"/>
      <c r="H33" s="55"/>
      <c r="I33" s="55"/>
    </row>
    <row r="34" spans="1:9" ht="12.75">
      <c r="A34" s="227" t="s">
        <v>218</v>
      </c>
      <c r="B34" s="228">
        <v>2660</v>
      </c>
      <c r="C34" s="228">
        <v>625</v>
      </c>
      <c r="D34" s="229">
        <v>4600</v>
      </c>
      <c r="E34" s="229">
        <v>5400</v>
      </c>
      <c r="F34" s="252"/>
      <c r="G34" s="256"/>
      <c r="H34" s="60"/>
      <c r="I34" s="60"/>
    </row>
    <row r="35" spans="1:9" ht="12.75">
      <c r="A35" s="227" t="s">
        <v>219</v>
      </c>
      <c r="B35" s="228">
        <v>2000</v>
      </c>
      <c r="C35" s="228">
        <v>2000</v>
      </c>
      <c r="D35" s="229">
        <v>4400</v>
      </c>
      <c r="E35" s="229">
        <v>4600</v>
      </c>
      <c r="F35" s="252"/>
      <c r="G35" s="256"/>
      <c r="H35" s="60"/>
      <c r="I35" s="60"/>
    </row>
    <row r="36" spans="1:9" ht="12.75">
      <c r="A36" s="231" t="s">
        <v>484</v>
      </c>
      <c r="B36" s="232">
        <f>SUM(B25:B35)</f>
        <v>10060</v>
      </c>
      <c r="C36" s="232">
        <f>SUM(C25:C35)</f>
        <v>12125</v>
      </c>
      <c r="D36" s="233">
        <f>SUM(D25:D35)</f>
        <v>43250</v>
      </c>
      <c r="E36" s="233">
        <f>SUM(E25:E35)</f>
        <v>56650</v>
      </c>
      <c r="F36" s="233"/>
      <c r="G36" s="255"/>
      <c r="H36" s="60"/>
      <c r="I36" s="60"/>
    </row>
    <row r="37" spans="1:9" ht="12.75">
      <c r="A37" s="231"/>
      <c r="B37" s="232"/>
      <c r="C37" s="232"/>
      <c r="D37" s="229"/>
      <c r="E37" s="229"/>
      <c r="F37" s="252"/>
      <c r="G37" s="255"/>
      <c r="H37" s="60"/>
      <c r="I37" s="60"/>
    </row>
    <row r="38" spans="1:9" ht="12.75">
      <c r="A38" s="231" t="s">
        <v>485</v>
      </c>
      <c r="B38" s="232" t="e">
        <f>B12+B36</f>
        <v>#REF!</v>
      </c>
      <c r="C38" s="232" t="e">
        <f>C12+C36</f>
        <v>#REF!</v>
      </c>
      <c r="D38" s="233">
        <f>D36+D23+D18+D12</f>
        <v>71000</v>
      </c>
      <c r="E38" s="233">
        <f>E36+E23+E18+E12</f>
        <v>94824</v>
      </c>
      <c r="F38" s="233"/>
      <c r="G38" s="234"/>
      <c r="H38" s="55"/>
      <c r="I38" s="55"/>
    </row>
    <row r="39" spans="2:9" ht="12.75">
      <c r="B39" s="224"/>
      <c r="C39" s="224"/>
      <c r="D39" s="229"/>
      <c r="E39" s="229"/>
      <c r="F39" s="229"/>
      <c r="G39" s="234"/>
      <c r="H39" s="60"/>
      <c r="I39" s="60"/>
    </row>
    <row r="40" spans="1:9" ht="12.75">
      <c r="A40" s="227" t="s">
        <v>1</v>
      </c>
      <c r="B40" s="228">
        <v>32000</v>
      </c>
      <c r="C40" s="224">
        <v>38000</v>
      </c>
      <c r="D40" s="240">
        <v>52000</v>
      </c>
      <c r="E40" s="240">
        <v>60000</v>
      </c>
      <c r="F40" s="229"/>
      <c r="G40" s="230"/>
      <c r="H40" s="60"/>
      <c r="I40" s="60"/>
    </row>
    <row r="41" spans="1:9" ht="12.75">
      <c r="A41" s="227" t="s">
        <v>220</v>
      </c>
      <c r="B41" s="228">
        <v>55000</v>
      </c>
      <c r="C41" s="224">
        <v>80000</v>
      </c>
      <c r="D41" s="229">
        <v>400000</v>
      </c>
      <c r="E41" s="229">
        <v>400000</v>
      </c>
      <c r="F41" s="229"/>
      <c r="G41" s="230"/>
      <c r="H41" s="223"/>
      <c r="I41" s="223"/>
    </row>
    <row r="42" spans="1:9" ht="12.75">
      <c r="A42" s="227" t="s">
        <v>131</v>
      </c>
      <c r="B42" s="228"/>
      <c r="C42" s="224"/>
      <c r="D42" s="229">
        <v>6500</v>
      </c>
      <c r="E42" s="229">
        <v>1500</v>
      </c>
      <c r="F42" s="229"/>
      <c r="G42" s="230"/>
      <c r="H42" s="60"/>
      <c r="I42" s="60"/>
    </row>
    <row r="43" spans="1:9" ht="12.75">
      <c r="A43" s="227" t="s">
        <v>180</v>
      </c>
      <c r="B43" s="228"/>
      <c r="C43" s="224"/>
      <c r="D43" s="229">
        <v>1000</v>
      </c>
      <c r="E43" s="229">
        <v>500</v>
      </c>
      <c r="F43" s="229"/>
      <c r="G43" s="230"/>
      <c r="H43" s="60"/>
      <c r="I43" s="60"/>
    </row>
    <row r="44" spans="1:9" ht="12.75">
      <c r="A44" t="s">
        <v>221</v>
      </c>
      <c r="B44" s="224">
        <v>1600</v>
      </c>
      <c r="C44" s="224">
        <v>0</v>
      </c>
      <c r="D44" s="240"/>
      <c r="E44" s="240"/>
      <c r="F44" s="229"/>
      <c r="G44" s="230"/>
      <c r="H44" s="60"/>
      <c r="I44" s="60"/>
    </row>
    <row r="45" spans="1:9" ht="12.75">
      <c r="A45" s="241" t="s">
        <v>222</v>
      </c>
      <c r="B45" s="242">
        <f>SUM(B40:B44)</f>
        <v>88600</v>
      </c>
      <c r="C45" s="242">
        <f>SUM(C40:C44)</f>
        <v>118000</v>
      </c>
      <c r="D45" s="243">
        <f>SUM(D40:D44)</f>
        <v>459500</v>
      </c>
      <c r="E45" s="243">
        <f>SUM(E40:E44)</f>
        <v>462000</v>
      </c>
      <c r="F45" s="243"/>
      <c r="G45" s="234"/>
      <c r="H45" s="55"/>
      <c r="I45" s="55"/>
    </row>
    <row r="46" spans="2:9" ht="12.75">
      <c r="B46" s="224"/>
      <c r="C46" s="224"/>
      <c r="D46" s="229"/>
      <c r="E46" s="229"/>
      <c r="F46" s="229"/>
      <c r="G46" s="234"/>
      <c r="H46" s="60"/>
      <c r="I46" s="60"/>
    </row>
    <row r="47" spans="1:9" ht="12.75">
      <c r="A47" s="227" t="s">
        <v>223</v>
      </c>
      <c r="B47" s="228">
        <v>77370</v>
      </c>
      <c r="C47" s="224">
        <v>91645</v>
      </c>
      <c r="D47" s="229">
        <v>56590</v>
      </c>
      <c r="E47" s="229">
        <v>54514</v>
      </c>
      <c r="F47" s="229"/>
      <c r="G47" s="230"/>
      <c r="H47" s="60"/>
      <c r="I47" s="60"/>
    </row>
    <row r="48" spans="1:9" ht="12.75">
      <c r="A48" s="227" t="s">
        <v>224</v>
      </c>
      <c r="B48" s="228">
        <v>59838</v>
      </c>
      <c r="C48" s="224">
        <v>55805</v>
      </c>
      <c r="D48" s="229">
        <v>-60216</v>
      </c>
      <c r="E48" s="229">
        <v>-65716</v>
      </c>
      <c r="F48" s="229"/>
      <c r="G48" s="230"/>
      <c r="H48" s="60"/>
      <c r="I48" s="60"/>
    </row>
    <row r="49" spans="1:9" ht="12.75">
      <c r="A49" s="227" t="s">
        <v>225</v>
      </c>
      <c r="B49" s="228">
        <v>25000</v>
      </c>
      <c r="C49" s="224">
        <v>38000</v>
      </c>
      <c r="D49" s="229">
        <v>85000</v>
      </c>
      <c r="E49" s="229">
        <v>100000</v>
      </c>
      <c r="F49" s="229"/>
      <c r="G49" s="230"/>
      <c r="H49" s="60"/>
      <c r="I49" s="60"/>
    </row>
    <row r="50" spans="1:7" ht="12.75">
      <c r="A50" s="227"/>
      <c r="B50" s="228"/>
      <c r="C50" s="224"/>
      <c r="D50" s="229"/>
      <c r="E50" s="229"/>
      <c r="F50" s="229"/>
      <c r="G50" s="230"/>
    </row>
    <row r="51" spans="1:7" ht="12.75">
      <c r="A51" s="241" t="s">
        <v>226</v>
      </c>
      <c r="B51" s="242">
        <f>SUM(B47:B49)</f>
        <v>162208</v>
      </c>
      <c r="C51" s="242">
        <f>SUM(C47:C49)</f>
        <v>185450</v>
      </c>
      <c r="D51" s="244">
        <f>SUM(D47:D49)</f>
        <v>81374</v>
      </c>
      <c r="E51" s="244">
        <f>SUM(E47:E49)</f>
        <v>88798</v>
      </c>
      <c r="F51" s="244"/>
      <c r="G51" s="234"/>
    </row>
    <row r="52" spans="2:7" ht="12.75">
      <c r="B52" s="224"/>
      <c r="C52" s="224"/>
      <c r="D52" s="229"/>
      <c r="E52" s="229"/>
      <c r="F52" s="229"/>
      <c r="G52" s="234"/>
    </row>
    <row r="53" spans="1:7" ht="12.75">
      <c r="A53" s="241" t="s">
        <v>227</v>
      </c>
      <c r="B53" s="242">
        <f>(B45+B51)</f>
        <v>250808</v>
      </c>
      <c r="C53" s="242">
        <f>(C45+C51)</f>
        <v>303450</v>
      </c>
      <c r="D53" s="244">
        <f>(D45+D51)</f>
        <v>540874</v>
      </c>
      <c r="E53" s="244">
        <f>(E45+E51)</f>
        <v>550798</v>
      </c>
      <c r="F53" s="244"/>
      <c r="G53" s="234"/>
    </row>
    <row r="54" spans="1:7" ht="12.75">
      <c r="A54" s="241"/>
      <c r="B54" s="242"/>
      <c r="C54" s="242"/>
      <c r="D54" s="244"/>
      <c r="E54" s="244"/>
      <c r="F54" s="244"/>
      <c r="G54" s="234"/>
    </row>
    <row r="55" spans="1:7" ht="12.75">
      <c r="A55" s="241"/>
      <c r="B55" s="242"/>
      <c r="C55" s="242"/>
      <c r="D55" s="244"/>
      <c r="E55" s="244"/>
      <c r="F55" s="244"/>
      <c r="G55" s="234"/>
    </row>
    <row r="56" spans="2:7" ht="12.75">
      <c r="B56" s="224"/>
      <c r="C56" s="224"/>
      <c r="D56" s="229"/>
      <c r="E56" s="229"/>
      <c r="F56" s="229"/>
      <c r="G56" s="234"/>
    </row>
    <row r="57" spans="1:7" ht="12.75">
      <c r="A57" t="s">
        <v>489</v>
      </c>
      <c r="B57" s="224">
        <v>40000</v>
      </c>
      <c r="C57" s="224">
        <v>0</v>
      </c>
      <c r="D57" s="229"/>
      <c r="E57" s="229">
        <v>10000</v>
      </c>
      <c r="F57" s="229"/>
      <c r="G57" s="230"/>
    </row>
    <row r="58" spans="1:7" ht="12.75">
      <c r="A58" t="s">
        <v>2</v>
      </c>
      <c r="B58" s="224">
        <v>1000</v>
      </c>
      <c r="C58" s="224">
        <v>500</v>
      </c>
      <c r="D58" s="229">
        <v>9690</v>
      </c>
      <c r="E58" s="229"/>
      <c r="F58" s="229"/>
      <c r="G58" s="230"/>
    </row>
    <row r="59" spans="1:7" ht="12.75">
      <c r="A59" s="241" t="s">
        <v>229</v>
      </c>
      <c r="B59" s="242">
        <f>SUM(B57:B58)</f>
        <v>41000</v>
      </c>
      <c r="C59" s="242">
        <f>SUM(C57:C58)</f>
        <v>500</v>
      </c>
      <c r="D59" s="244">
        <f>SUM(D57:D58)</f>
        <v>9690</v>
      </c>
      <c r="E59" s="244">
        <f>SUM(E57:E58)</f>
        <v>10000</v>
      </c>
      <c r="F59" s="244"/>
      <c r="G59" s="234"/>
    </row>
    <row r="60" spans="2:7" ht="12.75">
      <c r="B60" s="224"/>
      <c r="C60" s="224"/>
      <c r="D60" s="229"/>
      <c r="E60" s="229"/>
      <c r="F60" s="229"/>
      <c r="G60" s="234"/>
    </row>
    <row r="61" spans="1:7" ht="12.75">
      <c r="A61" s="241" t="s">
        <v>230</v>
      </c>
      <c r="B61" s="242">
        <v>166983</v>
      </c>
      <c r="C61" s="242">
        <v>183204</v>
      </c>
      <c r="D61" s="243">
        <v>158366</v>
      </c>
      <c r="E61" s="243">
        <v>159639</v>
      </c>
      <c r="F61" s="243"/>
      <c r="G61" s="234"/>
    </row>
    <row r="62" spans="2:7" ht="12.75">
      <c r="B62" s="224"/>
      <c r="C62" s="224"/>
      <c r="D62" s="229"/>
      <c r="E62" s="229"/>
      <c r="F62" s="229"/>
      <c r="G62" s="234"/>
    </row>
    <row r="63" spans="1:7" ht="12.75">
      <c r="A63" s="241" t="s">
        <v>231</v>
      </c>
      <c r="B63" s="242">
        <v>680</v>
      </c>
      <c r="C63" s="242">
        <v>714</v>
      </c>
      <c r="D63" s="243">
        <v>33915</v>
      </c>
      <c r="E63" s="243"/>
      <c r="F63" s="243"/>
      <c r="G63" s="234"/>
    </row>
    <row r="64" spans="2:7" ht="12.75">
      <c r="B64" s="224"/>
      <c r="C64" s="224"/>
      <c r="D64" s="229"/>
      <c r="E64" s="229"/>
      <c r="F64" s="229"/>
      <c r="G64" s="234"/>
    </row>
    <row r="65" spans="1:7" ht="12.75">
      <c r="A65" t="s">
        <v>495</v>
      </c>
      <c r="B65" s="224">
        <v>6151</v>
      </c>
      <c r="C65" s="224">
        <v>5098</v>
      </c>
      <c r="D65" s="229"/>
      <c r="E65" s="229">
        <v>1199</v>
      </c>
      <c r="F65" s="229"/>
      <c r="G65" s="230"/>
    </row>
    <row r="66" spans="1:7" ht="12.75">
      <c r="A66" t="s">
        <v>232</v>
      </c>
      <c r="B66" s="224">
        <v>14000</v>
      </c>
      <c r="C66" s="224">
        <v>19016</v>
      </c>
      <c r="D66" s="229">
        <v>4534</v>
      </c>
      <c r="E66" s="229"/>
      <c r="F66" s="229"/>
      <c r="G66" s="230"/>
    </row>
    <row r="67" spans="1:7" ht="12.75">
      <c r="A67" s="241" t="s">
        <v>233</v>
      </c>
      <c r="B67" s="242">
        <f>SUM(B65:B66)</f>
        <v>20151</v>
      </c>
      <c r="C67" s="242">
        <f>SUM(C65:C66)</f>
        <v>24114</v>
      </c>
      <c r="D67" s="244">
        <f>SUM(D65:D66)</f>
        <v>4534</v>
      </c>
      <c r="E67" s="244">
        <f>SUM(E65:E66)</f>
        <v>1199</v>
      </c>
      <c r="F67" s="244"/>
      <c r="G67" s="234"/>
    </row>
    <row r="68" spans="1:7" ht="12.75">
      <c r="A68" s="241"/>
      <c r="B68" s="242"/>
      <c r="C68" s="242"/>
      <c r="D68" s="244"/>
      <c r="E68" s="244"/>
      <c r="F68" s="244"/>
      <c r="G68" s="234"/>
    </row>
    <row r="69" spans="1:7" ht="12.75">
      <c r="A69" s="241" t="s">
        <v>486</v>
      </c>
      <c r="B69" s="242">
        <f>B61+B63+B67</f>
        <v>187814</v>
      </c>
      <c r="C69" s="242">
        <f>C61+C63+C67</f>
        <v>208032</v>
      </c>
      <c r="D69" s="244">
        <f>D61+D63+D67</f>
        <v>196815</v>
      </c>
      <c r="E69" s="244">
        <f>E61+E63+E67</f>
        <v>160838</v>
      </c>
      <c r="F69" s="244"/>
      <c r="G69" s="234"/>
    </row>
    <row r="70" spans="2:7" ht="12.75">
      <c r="B70" s="224"/>
      <c r="C70" s="224"/>
      <c r="D70" s="229"/>
      <c r="E70" s="229"/>
      <c r="F70" s="229"/>
      <c r="G70" s="234"/>
    </row>
    <row r="71" spans="1:7" ht="12.75">
      <c r="A71" s="245" t="s">
        <v>234</v>
      </c>
      <c r="B71" s="224">
        <v>11231</v>
      </c>
      <c r="C71" s="224">
        <v>12283</v>
      </c>
      <c r="D71" s="229">
        <v>7000</v>
      </c>
      <c r="E71" s="229">
        <v>7000</v>
      </c>
      <c r="F71" s="229"/>
      <c r="G71" s="230"/>
    </row>
    <row r="72" spans="1:7" ht="12.75">
      <c r="A72" s="245" t="s">
        <v>235</v>
      </c>
      <c r="B72" s="224"/>
      <c r="C72" s="224"/>
      <c r="D72" s="229">
        <v>3000</v>
      </c>
      <c r="E72" s="229">
        <v>3000</v>
      </c>
      <c r="F72" s="229"/>
      <c r="G72" s="230"/>
    </row>
    <row r="73" spans="1:7" ht="12.75">
      <c r="A73" s="245" t="s">
        <v>236</v>
      </c>
      <c r="B73" s="224"/>
      <c r="C73" s="224"/>
      <c r="D73" s="229">
        <v>74</v>
      </c>
      <c r="E73" s="229"/>
      <c r="F73" s="229"/>
      <c r="G73" s="230"/>
    </row>
    <row r="74" spans="1:7" ht="12.75">
      <c r="A74" s="245" t="s">
        <v>459</v>
      </c>
      <c r="B74" s="224"/>
      <c r="C74" s="224"/>
      <c r="D74" s="229">
        <v>2400</v>
      </c>
      <c r="E74" s="229"/>
      <c r="F74" s="229"/>
      <c r="G74" s="230"/>
    </row>
    <row r="75" spans="1:7" ht="12.75">
      <c r="A75" s="245" t="s">
        <v>490</v>
      </c>
      <c r="B75" s="224"/>
      <c r="C75" s="224"/>
      <c r="D75" s="229">
        <v>608</v>
      </c>
      <c r="E75" s="229">
        <v>566</v>
      </c>
      <c r="F75" s="229"/>
      <c r="G75" s="230"/>
    </row>
    <row r="76" spans="1:7" ht="12.75">
      <c r="A76" s="245" t="s">
        <v>237</v>
      </c>
      <c r="B76" s="224"/>
      <c r="C76" s="224"/>
      <c r="D76" s="229">
        <v>2070</v>
      </c>
      <c r="E76" s="229"/>
      <c r="F76" s="229"/>
      <c r="G76" s="230"/>
    </row>
    <row r="77" spans="1:7" ht="12.75">
      <c r="A77" s="245" t="s">
        <v>478</v>
      </c>
      <c r="B77" s="224"/>
      <c r="C77" s="224"/>
      <c r="D77" s="229">
        <v>100</v>
      </c>
      <c r="E77" s="229"/>
      <c r="F77" s="229"/>
      <c r="G77" s="230"/>
    </row>
    <row r="78" spans="1:7" ht="12.75">
      <c r="A78" s="245" t="s">
        <v>479</v>
      </c>
      <c r="B78" s="224"/>
      <c r="C78" s="224"/>
      <c r="D78" s="229">
        <v>3289</v>
      </c>
      <c r="E78" s="229"/>
      <c r="F78" s="229"/>
      <c r="G78" s="230"/>
    </row>
    <row r="79" spans="1:7" ht="12.75">
      <c r="A79" s="245" t="s">
        <v>480</v>
      </c>
      <c r="B79" s="224"/>
      <c r="C79" s="224"/>
      <c r="D79" s="229">
        <v>1140</v>
      </c>
      <c r="E79" s="229"/>
      <c r="F79" s="229"/>
      <c r="G79" s="230"/>
    </row>
    <row r="80" spans="1:7" ht="12.75">
      <c r="A80" s="245" t="s">
        <v>481</v>
      </c>
      <c r="B80" s="224"/>
      <c r="C80" s="224"/>
      <c r="D80" s="229">
        <v>406</v>
      </c>
      <c r="E80" s="229"/>
      <c r="F80" s="229"/>
      <c r="G80" s="230"/>
    </row>
    <row r="81" spans="1:7" ht="12.75">
      <c r="A81" s="245" t="s">
        <v>482</v>
      </c>
      <c r="B81" s="224"/>
      <c r="C81" s="224"/>
      <c r="D81" s="229">
        <v>11</v>
      </c>
      <c r="E81" s="229"/>
      <c r="F81" s="229"/>
      <c r="G81" s="230"/>
    </row>
    <row r="82" spans="1:7" ht="12.75">
      <c r="A82" s="245" t="s">
        <v>483</v>
      </c>
      <c r="B82" s="224"/>
      <c r="C82" s="224"/>
      <c r="D82" s="229">
        <v>100</v>
      </c>
      <c r="E82" s="229"/>
      <c r="F82" s="229"/>
      <c r="G82" s="230"/>
    </row>
    <row r="83" spans="1:7" ht="12.75">
      <c r="A83" s="245" t="s">
        <v>228</v>
      </c>
      <c r="B83" s="224"/>
      <c r="C83" s="224"/>
      <c r="D83" s="229">
        <v>7560</v>
      </c>
      <c r="E83" s="229">
        <v>5000</v>
      </c>
      <c r="F83" s="229"/>
      <c r="G83" s="230"/>
    </row>
    <row r="84" spans="1:7" ht="12.75">
      <c r="A84" s="241" t="s">
        <v>487</v>
      </c>
      <c r="B84" s="224"/>
      <c r="C84" s="224"/>
      <c r="D84" s="244">
        <f>SUM(D71:D83)</f>
        <v>27758</v>
      </c>
      <c r="E84" s="244">
        <f>SUM(E71:E83)</f>
        <v>15566</v>
      </c>
      <c r="F84" s="244"/>
      <c r="G84" s="234"/>
    </row>
    <row r="85" spans="1:7" ht="12.75">
      <c r="A85" s="241"/>
      <c r="B85" s="224"/>
      <c r="C85" s="224"/>
      <c r="D85" s="244"/>
      <c r="E85" s="244"/>
      <c r="F85" s="244"/>
      <c r="G85" s="234"/>
    </row>
    <row r="86" spans="1:7" ht="12.75">
      <c r="A86" s="333" t="s">
        <v>491</v>
      </c>
      <c r="B86" s="224"/>
      <c r="C86" s="224"/>
      <c r="D86" s="351">
        <v>1300</v>
      </c>
      <c r="E86" s="351">
        <v>1000</v>
      </c>
      <c r="F86" s="244"/>
      <c r="G86" s="234"/>
    </row>
    <row r="87" spans="1:7" ht="12.75">
      <c r="A87" s="333" t="s">
        <v>492</v>
      </c>
      <c r="B87" s="224"/>
      <c r="C87" s="224"/>
      <c r="D87" s="246"/>
      <c r="E87" s="351">
        <v>198550</v>
      </c>
      <c r="F87" s="244"/>
      <c r="G87" s="234"/>
    </row>
    <row r="88" spans="1:7" ht="12.75">
      <c r="A88" s="241" t="s">
        <v>493</v>
      </c>
      <c r="B88" s="224"/>
      <c r="C88" s="224"/>
      <c r="D88" s="246">
        <f>SUM(D86:D87)</f>
        <v>1300</v>
      </c>
      <c r="E88" s="246">
        <f>SUM(E86:E87)</f>
        <v>199550</v>
      </c>
      <c r="F88" s="244"/>
      <c r="G88" s="234"/>
    </row>
    <row r="89" spans="1:7" ht="12.75">
      <c r="A89" s="241"/>
      <c r="B89" s="224"/>
      <c r="C89" s="224"/>
      <c r="D89" s="246"/>
      <c r="E89" s="246"/>
      <c r="F89" s="244"/>
      <c r="G89" s="234"/>
    </row>
    <row r="90" spans="1:7" ht="12.75">
      <c r="A90" s="241" t="s">
        <v>453</v>
      </c>
      <c r="B90" s="224"/>
      <c r="C90" s="224"/>
      <c r="D90" s="246">
        <f>SUM(D84+D69+D59+D53+D38+D88)</f>
        <v>847437</v>
      </c>
      <c r="E90" s="246">
        <f>SUM(E84+E69+E59+E53+E38+E88)</f>
        <v>1031576</v>
      </c>
      <c r="F90" s="244"/>
      <c r="G90" s="234"/>
    </row>
    <row r="91" spans="2:7" ht="12.75">
      <c r="B91" s="242">
        <f>SUM(B71:B71)</f>
        <v>11231</v>
      </c>
      <c r="C91" s="242">
        <f>SUM(C71:C71)</f>
        <v>12283</v>
      </c>
      <c r="D91" s="229"/>
      <c r="E91" s="229"/>
      <c r="F91" s="229"/>
      <c r="G91" s="234"/>
    </row>
    <row r="92" spans="1:7" ht="12.75">
      <c r="A92" t="s">
        <v>494</v>
      </c>
      <c r="B92" s="224">
        <v>1000</v>
      </c>
      <c r="C92" s="224">
        <v>1000</v>
      </c>
      <c r="D92" s="229">
        <v>747425</v>
      </c>
      <c r="E92" s="229">
        <v>629954</v>
      </c>
      <c r="F92" s="229"/>
      <c r="G92" s="234"/>
    </row>
    <row r="93" spans="1:7" ht="12.75">
      <c r="A93" s="241" t="s">
        <v>454</v>
      </c>
      <c r="B93" s="242">
        <f>SUM(B92)</f>
        <v>1000</v>
      </c>
      <c r="C93" s="242">
        <f>SUM(C92)</f>
        <v>1000</v>
      </c>
      <c r="D93" s="244">
        <f>SUM(D92)</f>
        <v>747425</v>
      </c>
      <c r="E93" s="244">
        <f>SUM(E92)</f>
        <v>629954</v>
      </c>
      <c r="F93" s="229"/>
      <c r="G93" s="234"/>
    </row>
    <row r="94" spans="1:7" ht="12.75">
      <c r="A94" s="241"/>
      <c r="B94" s="242"/>
      <c r="C94" s="242"/>
      <c r="D94" s="246"/>
      <c r="E94" s="246"/>
      <c r="F94" s="246"/>
      <c r="G94" s="234"/>
    </row>
    <row r="95" spans="1:7" ht="12.75">
      <c r="A95" s="241" t="s">
        <v>238</v>
      </c>
      <c r="B95" s="242"/>
      <c r="C95" s="242"/>
      <c r="D95" s="246"/>
      <c r="E95" s="246"/>
      <c r="F95" s="246"/>
      <c r="G95" s="234"/>
    </row>
    <row r="96" spans="2:7" ht="12.75">
      <c r="B96" s="224"/>
      <c r="C96" s="224"/>
      <c r="D96" s="229"/>
      <c r="E96" s="229"/>
      <c r="F96" s="229"/>
      <c r="G96" s="234"/>
    </row>
    <row r="97" spans="1:7" ht="12.75">
      <c r="A97" s="241" t="s">
        <v>455</v>
      </c>
      <c r="B97" s="242" t="e">
        <f>B38+B53+B59+B61+B63+B67+B91+B93+#REF!+#REF!</f>
        <v>#REF!</v>
      </c>
      <c r="C97" s="242" t="e">
        <f>C38+C53+C59+C61+C63+C67+C91+C93+#REF!+#REF!</f>
        <v>#REF!</v>
      </c>
      <c r="D97" s="244">
        <f>SUM(D38+D45+D51+D59+D61+D63+D67+D84+D93+D95+D88)</f>
        <v>1594862</v>
      </c>
      <c r="E97" s="244">
        <f>SUM(E38+E45+E51+E59+E61+E63+E67+E84+E93+E95+E88)</f>
        <v>1661530</v>
      </c>
      <c r="F97" s="244"/>
      <c r="G97" s="234"/>
    </row>
    <row r="99" spans="1:7" ht="12.75">
      <c r="A99" s="28"/>
      <c r="B99" s="28"/>
      <c r="C99" s="28"/>
      <c r="D99" s="28"/>
      <c r="E99" s="28"/>
      <c r="F99" s="247"/>
      <c r="G99" s="28"/>
    </row>
    <row r="100" spans="1:7" ht="12.75">
      <c r="A100" s="28"/>
      <c r="B100" s="28"/>
      <c r="C100" s="28"/>
      <c r="D100" s="28"/>
      <c r="E100" s="28"/>
      <c r="F100" s="28"/>
      <c r="G100" s="28"/>
    </row>
    <row r="101" spans="1:7" ht="12.75">
      <c r="A101" s="28"/>
      <c r="B101" s="28"/>
      <c r="C101" s="28"/>
      <c r="D101" s="248"/>
      <c r="E101" s="248"/>
      <c r="F101" s="248"/>
      <c r="G101" s="249"/>
    </row>
  </sheetData>
  <mergeCells count="6">
    <mergeCell ref="A2:F3"/>
    <mergeCell ref="A1:I1"/>
    <mergeCell ref="A6:A7"/>
    <mergeCell ref="B6:B7"/>
    <mergeCell ref="C6:C7"/>
    <mergeCell ref="A4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&amp;R3. sz. melléklet 3/2011. (II. 24.) sz.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K98" sqref="K98"/>
    </sheetView>
  </sheetViews>
  <sheetFormatPr defaultColWidth="9.140625" defaultRowHeight="12.75"/>
  <cols>
    <col min="3" max="3" width="18.140625" style="0" customWidth="1"/>
    <col min="5" max="5" width="3.7109375" style="0" customWidth="1"/>
    <col min="6" max="6" width="15.421875" style="0" customWidth="1"/>
    <col min="7" max="7" width="4.28125" style="0" customWidth="1"/>
    <col min="8" max="8" width="15.57421875" style="0" customWidth="1"/>
  </cols>
  <sheetData>
    <row r="1" spans="1:8" ht="15.75">
      <c r="A1" s="437"/>
      <c r="B1" s="440"/>
      <c r="C1" s="440"/>
      <c r="D1" s="440"/>
      <c r="E1" s="440"/>
      <c r="F1" s="440"/>
      <c r="G1" s="440"/>
      <c r="H1" s="440"/>
    </row>
    <row r="2" spans="1:8" ht="18.75">
      <c r="A2" s="436" t="s">
        <v>496</v>
      </c>
      <c r="B2" s="440"/>
      <c r="C2" s="440"/>
      <c r="D2" s="440"/>
      <c r="E2" s="440"/>
      <c r="F2" s="440"/>
      <c r="G2" s="440"/>
      <c r="H2" s="440"/>
    </row>
    <row r="3" spans="1:4" ht="15.75">
      <c r="A3" s="3"/>
      <c r="D3" s="56" t="s">
        <v>10</v>
      </c>
    </row>
    <row r="4" spans="1:8" ht="15.75">
      <c r="A4" s="11"/>
      <c r="F4" s="258" t="s">
        <v>437</v>
      </c>
      <c r="G4" s="28"/>
      <c r="H4" s="258" t="s">
        <v>498</v>
      </c>
    </row>
    <row r="5" spans="1:8" ht="15.75">
      <c r="A5" s="455"/>
      <c r="B5" s="456"/>
      <c r="C5" s="456"/>
      <c r="F5" s="258" t="s">
        <v>497</v>
      </c>
      <c r="H5" s="258" t="s">
        <v>477</v>
      </c>
    </row>
    <row r="6" spans="1:8" ht="15.75">
      <c r="A6" s="455" t="s">
        <v>508</v>
      </c>
      <c r="B6" s="456"/>
      <c r="C6" s="456"/>
      <c r="F6" s="362">
        <v>329411</v>
      </c>
      <c r="H6" s="362">
        <v>317277</v>
      </c>
    </row>
    <row r="7" spans="1:8" ht="15.75">
      <c r="A7" s="459" t="s">
        <v>509</v>
      </c>
      <c r="B7" s="460"/>
      <c r="C7" s="460"/>
      <c r="D7" s="2" t="s">
        <v>12</v>
      </c>
      <c r="F7" s="362">
        <v>86406</v>
      </c>
      <c r="H7" s="362">
        <v>77663</v>
      </c>
    </row>
    <row r="8" spans="1:8" ht="15.75">
      <c r="A8" s="455" t="s">
        <v>510</v>
      </c>
      <c r="B8" s="456"/>
      <c r="C8" s="456"/>
      <c r="D8" s="60"/>
      <c r="E8" s="60"/>
      <c r="F8" s="363">
        <v>312498</v>
      </c>
      <c r="G8" s="60"/>
      <c r="H8" s="363">
        <v>330328</v>
      </c>
    </row>
    <row r="9" spans="1:6" ht="15.75">
      <c r="A9" s="18"/>
      <c r="B9" s="61"/>
      <c r="C9" s="61"/>
      <c r="D9" s="2" t="s">
        <v>14</v>
      </c>
      <c r="F9" s="229"/>
    </row>
    <row r="10" spans="1:8" ht="15.75">
      <c r="A10" s="34" t="s">
        <v>183</v>
      </c>
      <c r="B10" s="19"/>
      <c r="C10" s="19"/>
      <c r="D10" s="2"/>
      <c r="F10" s="229">
        <v>1000</v>
      </c>
      <c r="H10" s="229">
        <v>1000</v>
      </c>
    </row>
    <row r="11" spans="1:8" ht="15.75">
      <c r="A11" s="34" t="s">
        <v>15</v>
      </c>
      <c r="B11" s="19"/>
      <c r="C11" s="19"/>
      <c r="D11" s="2"/>
      <c r="F11" s="229">
        <v>50</v>
      </c>
      <c r="H11" s="229">
        <v>50</v>
      </c>
    </row>
    <row r="12" spans="1:8" ht="15.75">
      <c r="A12" s="34" t="s">
        <v>122</v>
      </c>
      <c r="B12" s="19"/>
      <c r="C12" s="19"/>
      <c r="D12" s="2"/>
      <c r="F12" s="229">
        <v>1200</v>
      </c>
      <c r="H12" s="229">
        <v>1200</v>
      </c>
    </row>
    <row r="13" spans="1:8" ht="15.75">
      <c r="A13" s="34" t="s">
        <v>442</v>
      </c>
      <c r="B13" s="19"/>
      <c r="C13" s="19"/>
      <c r="D13" s="2"/>
      <c r="F13" s="229">
        <v>566</v>
      </c>
      <c r="H13" s="229"/>
    </row>
    <row r="14" spans="1:8" ht="15.75">
      <c r="A14" s="34" t="s">
        <v>132</v>
      </c>
      <c r="B14" s="19"/>
      <c r="C14" s="19"/>
      <c r="D14" s="2"/>
      <c r="F14" s="229">
        <v>7200</v>
      </c>
      <c r="H14" s="229">
        <v>7600</v>
      </c>
    </row>
    <row r="15" spans="1:8" ht="15.75">
      <c r="A15" s="34" t="s">
        <v>462</v>
      </c>
      <c r="B15" s="19"/>
      <c r="C15" s="19"/>
      <c r="D15" s="2"/>
      <c r="F15" s="229">
        <v>600</v>
      </c>
      <c r="H15" s="229">
        <v>600</v>
      </c>
    </row>
    <row r="16" spans="1:8" ht="15.75">
      <c r="A16" s="71" t="s">
        <v>133</v>
      </c>
      <c r="B16" s="12"/>
      <c r="C16" s="12"/>
      <c r="D16" s="9"/>
      <c r="E16" s="7"/>
      <c r="F16" s="352">
        <v>6000</v>
      </c>
      <c r="G16" s="7"/>
      <c r="H16" s="352">
        <v>8000</v>
      </c>
    </row>
    <row r="17" spans="1:8" ht="15.75">
      <c r="A17" s="18" t="s">
        <v>129</v>
      </c>
      <c r="B17" s="19"/>
      <c r="C17" s="19"/>
      <c r="D17" s="2"/>
      <c r="F17" s="247">
        <f>SUM(F10:F16)</f>
        <v>16616</v>
      </c>
      <c r="G17" s="247"/>
      <c r="H17" s="247">
        <f>SUM(H10:H16)</f>
        <v>18450</v>
      </c>
    </row>
    <row r="18" spans="1:8" s="118" customFormat="1" ht="15.75">
      <c r="A18" s="447" t="s">
        <v>141</v>
      </c>
      <c r="B18" s="448"/>
      <c r="C18" s="448"/>
      <c r="D18" s="448"/>
      <c r="E18"/>
      <c r="F18" s="229">
        <v>700</v>
      </c>
      <c r="H18" s="369">
        <v>700</v>
      </c>
    </row>
    <row r="19" spans="1:8" ht="15.75">
      <c r="A19" s="457" t="s">
        <v>134</v>
      </c>
      <c r="B19" s="458"/>
      <c r="C19" s="458"/>
      <c r="D19" s="458"/>
      <c r="F19" s="229">
        <v>220</v>
      </c>
      <c r="H19" s="369">
        <v>220</v>
      </c>
    </row>
    <row r="20" spans="1:8" ht="15.75">
      <c r="A20" s="457" t="s">
        <v>135</v>
      </c>
      <c r="B20" s="458"/>
      <c r="C20" s="458"/>
      <c r="D20" s="458"/>
      <c r="F20" s="229">
        <v>360</v>
      </c>
      <c r="H20" s="369">
        <v>1560</v>
      </c>
    </row>
    <row r="21" spans="1:8" ht="15.75">
      <c r="A21" s="457" t="s">
        <v>136</v>
      </c>
      <c r="B21" s="458"/>
      <c r="C21" s="458"/>
      <c r="D21" s="458"/>
      <c r="F21" s="229">
        <v>500</v>
      </c>
      <c r="H21" s="369">
        <v>500</v>
      </c>
    </row>
    <row r="22" spans="1:8" ht="15.75">
      <c r="A22" s="457" t="s">
        <v>17</v>
      </c>
      <c r="B22" s="458"/>
      <c r="C22" s="458"/>
      <c r="D22" s="458"/>
      <c r="F22" s="353">
        <v>4500</v>
      </c>
      <c r="H22" s="369">
        <v>6300</v>
      </c>
    </row>
    <row r="23" spans="1:8" ht="15.75">
      <c r="A23" s="457" t="s">
        <v>18</v>
      </c>
      <c r="B23" s="458"/>
      <c r="C23" s="458"/>
      <c r="D23" s="458"/>
      <c r="F23" s="229">
        <v>1000</v>
      </c>
      <c r="H23" s="369">
        <v>1000</v>
      </c>
    </row>
    <row r="24" spans="1:8" ht="15.75">
      <c r="A24" s="457" t="s">
        <v>120</v>
      </c>
      <c r="B24" s="458"/>
      <c r="C24" s="458"/>
      <c r="D24" s="458"/>
      <c r="E24" s="2" t="s">
        <v>16</v>
      </c>
      <c r="F24" s="353">
        <v>1050</v>
      </c>
      <c r="H24" s="369">
        <v>1000</v>
      </c>
    </row>
    <row r="25" spans="1:8" ht="15.75">
      <c r="A25" s="13" t="s">
        <v>137</v>
      </c>
      <c r="B25" s="6"/>
      <c r="C25" s="6"/>
      <c r="D25" s="6"/>
      <c r="E25" s="2"/>
      <c r="F25" s="353">
        <v>75</v>
      </c>
      <c r="H25" s="369">
        <v>150</v>
      </c>
    </row>
    <row r="26" spans="1:8" ht="15.75">
      <c r="A26" s="457" t="s">
        <v>121</v>
      </c>
      <c r="B26" s="458"/>
      <c r="C26" s="458"/>
      <c r="D26" s="458"/>
      <c r="F26" s="353">
        <v>15</v>
      </c>
      <c r="H26" s="369">
        <v>15</v>
      </c>
    </row>
    <row r="27" spans="1:8" ht="15.75">
      <c r="A27" s="13" t="s">
        <v>138</v>
      </c>
      <c r="B27" s="6"/>
      <c r="C27" s="6"/>
      <c r="D27" s="6"/>
      <c r="F27" s="353">
        <v>1500</v>
      </c>
      <c r="H27" s="369">
        <v>2370</v>
      </c>
    </row>
    <row r="28" spans="1:8" ht="15.75">
      <c r="A28" s="457" t="s">
        <v>139</v>
      </c>
      <c r="B28" s="458"/>
      <c r="C28" s="458"/>
      <c r="D28" s="458"/>
      <c r="E28" s="458"/>
      <c r="F28" s="353">
        <v>95</v>
      </c>
      <c r="H28" s="369">
        <v>95</v>
      </c>
    </row>
    <row r="29" spans="1:8" ht="15.75">
      <c r="A29" s="457" t="s">
        <v>21</v>
      </c>
      <c r="B29" s="458"/>
      <c r="C29" s="458"/>
      <c r="D29" s="458"/>
      <c r="E29" s="458"/>
      <c r="F29" s="353">
        <v>70</v>
      </c>
      <c r="H29" s="229"/>
    </row>
    <row r="30" spans="1:8" ht="15.75">
      <c r="A30" s="457" t="s">
        <v>443</v>
      </c>
      <c r="B30" s="458"/>
      <c r="C30" s="458"/>
      <c r="D30" s="458"/>
      <c r="F30" s="353">
        <v>200</v>
      </c>
      <c r="H30" s="229">
        <v>200</v>
      </c>
    </row>
    <row r="31" spans="1:8" ht="15.75">
      <c r="A31" s="457" t="s">
        <v>23</v>
      </c>
      <c r="B31" s="458"/>
      <c r="C31" s="458"/>
      <c r="D31" s="458"/>
      <c r="F31" s="353">
        <v>600</v>
      </c>
      <c r="H31" s="229">
        <v>51</v>
      </c>
    </row>
    <row r="32" spans="1:8" ht="15.75">
      <c r="A32" s="457" t="s">
        <v>20</v>
      </c>
      <c r="B32" s="458"/>
      <c r="C32" s="458"/>
      <c r="D32" s="458"/>
      <c r="E32" s="2" t="s">
        <v>22</v>
      </c>
      <c r="F32" s="353">
        <v>250</v>
      </c>
      <c r="H32" s="229">
        <v>250</v>
      </c>
    </row>
    <row r="33" spans="1:8" ht="15.75">
      <c r="A33" s="13" t="s">
        <v>434</v>
      </c>
      <c r="B33" s="6"/>
      <c r="C33" s="6"/>
      <c r="D33" s="6"/>
      <c r="F33" s="353">
        <v>1228</v>
      </c>
      <c r="H33" s="229">
        <v>760</v>
      </c>
    </row>
    <row r="34" spans="1:8" ht="15.75">
      <c r="A34" s="13" t="s">
        <v>125</v>
      </c>
      <c r="B34" s="6"/>
      <c r="C34" s="6"/>
      <c r="D34" s="6"/>
      <c r="F34" s="353">
        <v>200</v>
      </c>
      <c r="H34" s="229">
        <v>400</v>
      </c>
    </row>
    <row r="35" spans="1:8" ht="15.75">
      <c r="A35" s="13" t="s">
        <v>499</v>
      </c>
      <c r="B35" s="6"/>
      <c r="C35" s="6"/>
      <c r="D35" s="6"/>
      <c r="F35" s="353">
        <v>74</v>
      </c>
      <c r="H35" s="229"/>
    </row>
    <row r="36" spans="1:8" ht="15.75">
      <c r="A36" s="13" t="s">
        <v>445</v>
      </c>
      <c r="B36" s="6"/>
      <c r="C36" s="6"/>
      <c r="D36" s="6"/>
      <c r="F36" s="353">
        <v>70</v>
      </c>
      <c r="H36" s="229"/>
    </row>
    <row r="37" spans="1:8" ht="15.75">
      <c r="A37" s="447" t="s">
        <v>181</v>
      </c>
      <c r="B37" s="448"/>
      <c r="C37" s="448"/>
      <c r="D37" s="448"/>
      <c r="E37" s="60"/>
      <c r="F37" s="382">
        <v>1900</v>
      </c>
      <c r="G37" s="60"/>
      <c r="H37" s="252">
        <v>1600</v>
      </c>
    </row>
    <row r="38" spans="1:8" ht="15.75">
      <c r="A38" s="71" t="s">
        <v>583</v>
      </c>
      <c r="B38" s="12"/>
      <c r="C38" s="12"/>
      <c r="D38" s="12"/>
      <c r="E38" s="7"/>
      <c r="F38" s="354"/>
      <c r="G38" s="7"/>
      <c r="H38" s="352">
        <v>400</v>
      </c>
    </row>
    <row r="39" spans="1:8" ht="15.75">
      <c r="A39" s="427" t="s">
        <v>140</v>
      </c>
      <c r="B39" s="450"/>
      <c r="C39" s="450"/>
      <c r="D39" s="450"/>
      <c r="E39" s="5"/>
      <c r="F39" s="247">
        <f>SUM(F18:F37)</f>
        <v>14607</v>
      </c>
      <c r="G39" s="247"/>
      <c r="H39" s="247">
        <f>SUM(H18:H38)</f>
        <v>17571</v>
      </c>
    </row>
    <row r="40" spans="1:8" ht="15.75">
      <c r="A40" s="18" t="s">
        <v>511</v>
      </c>
      <c r="B40" s="19"/>
      <c r="C40" s="19"/>
      <c r="D40" s="19"/>
      <c r="E40" s="5"/>
      <c r="F40" s="364">
        <f>SUM(F39,F17)</f>
        <v>31223</v>
      </c>
      <c r="G40" s="364"/>
      <c r="H40" s="364">
        <f>SUM(H39,H17)</f>
        <v>36021</v>
      </c>
    </row>
    <row r="41" spans="1:7" ht="15.75">
      <c r="A41" s="18"/>
      <c r="B41" s="19"/>
      <c r="C41" s="19"/>
      <c r="D41" s="19"/>
      <c r="E41" s="5"/>
      <c r="F41" s="364"/>
      <c r="G41" s="28"/>
    </row>
    <row r="42" spans="1:8" ht="15.75">
      <c r="A42" s="447" t="s">
        <v>25</v>
      </c>
      <c r="B42" s="448"/>
      <c r="C42" s="448"/>
      <c r="D42" s="448"/>
      <c r="F42" s="229">
        <v>560</v>
      </c>
      <c r="G42" s="28"/>
      <c r="H42" s="229">
        <v>200</v>
      </c>
    </row>
    <row r="43" spans="1:8" ht="15.75">
      <c r="A43" s="457" t="s">
        <v>24</v>
      </c>
      <c r="B43" s="458"/>
      <c r="C43" s="458"/>
      <c r="D43" s="458"/>
      <c r="E43" s="2" t="s">
        <v>19</v>
      </c>
      <c r="F43" s="229">
        <v>1163</v>
      </c>
      <c r="G43" s="28"/>
      <c r="H43" s="229">
        <v>300</v>
      </c>
    </row>
    <row r="44" spans="1:8" ht="15.75">
      <c r="A44" s="457" t="s">
        <v>26</v>
      </c>
      <c r="B44" s="458"/>
      <c r="C44" s="458"/>
      <c r="D44" s="458"/>
      <c r="E44" s="2" t="s">
        <v>19</v>
      </c>
      <c r="F44" s="229">
        <v>2326</v>
      </c>
      <c r="G44" s="28"/>
      <c r="H44" s="229">
        <v>1000</v>
      </c>
    </row>
    <row r="45" spans="1:8" ht="15.75">
      <c r="A45" s="457" t="s">
        <v>28</v>
      </c>
      <c r="B45" s="458"/>
      <c r="C45" s="458"/>
      <c r="D45" s="458"/>
      <c r="F45" s="229">
        <v>6683</v>
      </c>
      <c r="G45" s="28"/>
      <c r="H45" s="229">
        <v>4340</v>
      </c>
    </row>
    <row r="46" spans="1:8" ht="15.75">
      <c r="A46" s="457" t="s">
        <v>27</v>
      </c>
      <c r="B46" s="458"/>
      <c r="C46" s="458"/>
      <c r="D46" s="458"/>
      <c r="F46" s="353">
        <v>1200</v>
      </c>
      <c r="G46" s="28"/>
      <c r="H46" s="229">
        <v>1200</v>
      </c>
    </row>
    <row r="47" spans="1:8" ht="15.75">
      <c r="A47" s="457" t="s">
        <v>29</v>
      </c>
      <c r="B47" s="458"/>
      <c r="C47" s="458"/>
      <c r="D47" s="458"/>
      <c r="E47" s="2"/>
      <c r="F47" s="229">
        <v>300</v>
      </c>
      <c r="G47" s="28"/>
      <c r="H47" s="229">
        <v>300</v>
      </c>
    </row>
    <row r="48" spans="1:8" ht="15.75">
      <c r="A48" s="13" t="s">
        <v>403</v>
      </c>
      <c r="B48" s="6"/>
      <c r="C48" s="6"/>
      <c r="D48" s="6"/>
      <c r="E48" s="2"/>
      <c r="F48" s="229">
        <v>200</v>
      </c>
      <c r="G48" s="28"/>
      <c r="H48" s="229">
        <v>200</v>
      </c>
    </row>
    <row r="49" spans="1:8" ht="15.75">
      <c r="A49" s="457" t="s">
        <v>30</v>
      </c>
      <c r="B49" s="458"/>
      <c r="C49" s="458"/>
      <c r="D49" s="458"/>
      <c r="F49" s="229">
        <v>2000</v>
      </c>
      <c r="G49" s="28"/>
      <c r="H49" s="229">
        <v>2000</v>
      </c>
    </row>
    <row r="50" spans="1:8" ht="15.75">
      <c r="A50" s="457" t="s">
        <v>31</v>
      </c>
      <c r="B50" s="458"/>
      <c r="C50" s="458"/>
      <c r="D50" s="458"/>
      <c r="F50" s="229">
        <v>500</v>
      </c>
      <c r="G50" s="28"/>
      <c r="H50" s="229">
        <v>1000</v>
      </c>
    </row>
    <row r="51" spans="1:8" ht="15.75">
      <c r="A51" s="13" t="s">
        <v>504</v>
      </c>
      <c r="B51" s="6"/>
      <c r="C51" s="6"/>
      <c r="D51" s="6"/>
      <c r="F51" s="229">
        <v>406</v>
      </c>
      <c r="G51" s="28"/>
      <c r="H51" s="229"/>
    </row>
    <row r="52" spans="1:8" ht="15.75">
      <c r="A52" s="457" t="s">
        <v>143</v>
      </c>
      <c r="B52" s="458"/>
      <c r="C52" s="458"/>
      <c r="D52" s="458"/>
      <c r="F52" s="229">
        <v>1809</v>
      </c>
      <c r="G52" s="28"/>
      <c r="H52" s="229">
        <v>1680</v>
      </c>
    </row>
    <row r="53" spans="1:8" ht="15.75">
      <c r="A53" s="457" t="s">
        <v>39</v>
      </c>
      <c r="B53" s="458"/>
      <c r="C53" s="458"/>
      <c r="D53" s="458"/>
      <c r="F53" s="229">
        <v>1300</v>
      </c>
      <c r="G53" s="28"/>
      <c r="H53" s="229">
        <v>1300</v>
      </c>
    </row>
    <row r="54" spans="1:8" ht="15.75">
      <c r="A54" s="13" t="s">
        <v>505</v>
      </c>
      <c r="B54" s="6"/>
      <c r="C54" s="6"/>
      <c r="D54" s="6"/>
      <c r="F54" s="229">
        <v>10</v>
      </c>
      <c r="G54" s="28"/>
      <c r="H54" s="229"/>
    </row>
    <row r="55" spans="1:8" ht="15.75">
      <c r="A55" s="457" t="s">
        <v>144</v>
      </c>
      <c r="B55" s="458"/>
      <c r="C55" s="458"/>
      <c r="D55" s="458"/>
      <c r="F55" s="229">
        <v>2665</v>
      </c>
      <c r="G55" s="28"/>
      <c r="H55" s="229">
        <v>3808</v>
      </c>
    </row>
    <row r="56" spans="1:8" ht="15.75">
      <c r="A56" s="423" t="s">
        <v>145</v>
      </c>
      <c r="B56" s="424"/>
      <c r="C56" s="424"/>
      <c r="D56" s="424"/>
      <c r="E56" s="7"/>
      <c r="F56" s="352">
        <v>4115</v>
      </c>
      <c r="G56" s="370"/>
      <c r="H56" s="352">
        <v>3604</v>
      </c>
    </row>
    <row r="57" spans="1:8" ht="15.75">
      <c r="A57" s="28" t="s">
        <v>34</v>
      </c>
      <c r="E57" s="5"/>
      <c r="F57" s="247">
        <f>SUM(F42:F56)</f>
        <v>25237</v>
      </c>
      <c r="G57" s="247"/>
      <c r="H57" s="247">
        <f>SUM(H42:H56)</f>
        <v>20932</v>
      </c>
    </row>
    <row r="58" spans="1:8" ht="15.75">
      <c r="A58" s="2" t="s">
        <v>32</v>
      </c>
      <c r="B58" s="16"/>
      <c r="C58" s="16"/>
      <c r="D58" s="16"/>
      <c r="E58" s="2"/>
      <c r="F58" s="355">
        <v>650</v>
      </c>
      <c r="G58" s="28"/>
      <c r="H58" s="356">
        <v>650</v>
      </c>
    </row>
    <row r="59" spans="1:8" ht="15.75">
      <c r="A59" s="2" t="s">
        <v>123</v>
      </c>
      <c r="B59" s="16"/>
      <c r="C59" s="16"/>
      <c r="D59" s="16"/>
      <c r="E59" s="2"/>
      <c r="F59" s="355">
        <v>1000</v>
      </c>
      <c r="G59" s="28"/>
      <c r="H59" s="356">
        <v>1000</v>
      </c>
    </row>
    <row r="60" spans="1:8" ht="15.75">
      <c r="A60" s="2" t="s">
        <v>444</v>
      </c>
      <c r="B60" s="16"/>
      <c r="C60" s="16"/>
      <c r="D60" s="16"/>
      <c r="E60" s="2"/>
      <c r="F60" s="355">
        <v>450</v>
      </c>
      <c r="G60" s="28"/>
      <c r="H60" s="229"/>
    </row>
    <row r="61" spans="1:8" ht="15.75">
      <c r="A61" s="2" t="s">
        <v>33</v>
      </c>
      <c r="B61" s="16"/>
      <c r="C61" s="16"/>
      <c r="D61" s="16"/>
      <c r="E61" s="2"/>
      <c r="F61" s="355">
        <v>300</v>
      </c>
      <c r="G61" s="28"/>
      <c r="H61" s="229">
        <v>300</v>
      </c>
    </row>
    <row r="62" spans="1:8" ht="15.75">
      <c r="A62" s="2" t="s">
        <v>124</v>
      </c>
      <c r="B62" s="16"/>
      <c r="C62" s="16"/>
      <c r="D62" s="16"/>
      <c r="E62" s="16"/>
      <c r="F62" s="355">
        <v>1600</v>
      </c>
      <c r="G62" s="28"/>
      <c r="H62" s="229">
        <v>1600</v>
      </c>
    </row>
    <row r="63" spans="1:8" ht="15.75">
      <c r="A63" s="2" t="s">
        <v>146</v>
      </c>
      <c r="B63" s="16"/>
      <c r="C63" s="16"/>
      <c r="D63" s="16"/>
      <c r="E63" s="16"/>
      <c r="F63" s="355">
        <v>250</v>
      </c>
      <c r="G63" s="28"/>
      <c r="H63" s="229">
        <v>250</v>
      </c>
    </row>
    <row r="64" spans="1:8" ht="15.75">
      <c r="A64" s="2" t="s">
        <v>405</v>
      </c>
      <c r="B64" s="16"/>
      <c r="C64" s="16"/>
      <c r="D64" s="16"/>
      <c r="E64" s="16"/>
      <c r="F64" s="355">
        <v>200</v>
      </c>
      <c r="G64" s="28"/>
      <c r="H64" s="229">
        <v>200</v>
      </c>
    </row>
    <row r="65" spans="1:8" ht="15.75">
      <c r="A65" s="2" t="s">
        <v>506</v>
      </c>
      <c r="B65" s="16"/>
      <c r="C65" s="16"/>
      <c r="D65" s="16"/>
      <c r="E65" s="16"/>
      <c r="F65" s="355">
        <v>500</v>
      </c>
      <c r="G65" s="28"/>
      <c r="H65" s="229">
        <v>500</v>
      </c>
    </row>
    <row r="66" spans="1:8" ht="15.75">
      <c r="A66" s="2" t="s">
        <v>507</v>
      </c>
      <c r="B66" s="16"/>
      <c r="C66" s="16"/>
      <c r="D66" s="16"/>
      <c r="E66" s="16"/>
      <c r="F66" s="355">
        <v>885</v>
      </c>
      <c r="G66" s="28"/>
      <c r="H66" s="229"/>
    </row>
    <row r="67" spans="1:8" ht="15.75">
      <c r="A67" s="9" t="s">
        <v>147</v>
      </c>
      <c r="B67" s="8"/>
      <c r="C67" s="8"/>
      <c r="D67" s="8"/>
      <c r="E67" s="8"/>
      <c r="F67" s="357">
        <v>1500</v>
      </c>
      <c r="G67" s="370"/>
      <c r="H67" s="352">
        <v>1500</v>
      </c>
    </row>
    <row r="68" spans="1:8" ht="12.75">
      <c r="A68" s="130" t="s">
        <v>148</v>
      </c>
      <c r="B68" s="60"/>
      <c r="C68" s="60"/>
      <c r="D68" s="60"/>
      <c r="E68" s="60"/>
      <c r="F68" s="361">
        <f>SUM(F58:F67)</f>
        <v>7335</v>
      </c>
      <c r="G68" s="361"/>
      <c r="H68" s="361">
        <f>SUM(H58:H67)</f>
        <v>6000</v>
      </c>
    </row>
    <row r="69" spans="1:8" ht="15.75">
      <c r="A69" s="131" t="s">
        <v>513</v>
      </c>
      <c r="B69" s="60"/>
      <c r="C69" s="60"/>
      <c r="D69" s="60"/>
      <c r="E69" s="60"/>
      <c r="F69" s="363">
        <f>SUM(F68,F57)</f>
        <v>32572</v>
      </c>
      <c r="G69" s="363"/>
      <c r="H69" s="363">
        <f>SUM(H68,H57)</f>
        <v>26932</v>
      </c>
    </row>
    <row r="70" spans="1:7" ht="15.75">
      <c r="A70" s="131"/>
      <c r="B70" s="60"/>
      <c r="C70" s="60"/>
      <c r="D70" s="60"/>
      <c r="E70" s="60"/>
      <c r="F70" s="363"/>
      <c r="G70" s="28"/>
    </row>
    <row r="71" spans="1:8" ht="15.75">
      <c r="A71" s="210" t="s">
        <v>514</v>
      </c>
      <c r="B71" s="365"/>
      <c r="C71" s="365"/>
      <c r="D71" s="365"/>
      <c r="E71" s="365"/>
      <c r="F71" s="363">
        <f>SUM(+F40+F8+F7+F6+F69)</f>
        <v>792110</v>
      </c>
      <c r="G71" s="363"/>
      <c r="H71" s="363">
        <f>SUM(+H40+H8+H7+H6+H69)</f>
        <v>788221</v>
      </c>
    </row>
    <row r="72" spans="1:7" ht="15.75">
      <c r="A72" s="131"/>
      <c r="B72" s="60"/>
      <c r="C72" s="60"/>
      <c r="D72" s="60"/>
      <c r="E72" s="60"/>
      <c r="F72" s="358"/>
      <c r="G72" s="28"/>
    </row>
    <row r="73" spans="1:8" ht="15.75">
      <c r="A73" s="34" t="s">
        <v>557</v>
      </c>
      <c r="B73" s="72"/>
      <c r="C73" s="72"/>
      <c r="D73" s="2"/>
      <c r="E73" s="16"/>
      <c r="F73" s="355">
        <v>500</v>
      </c>
      <c r="G73" s="28"/>
      <c r="H73" s="229">
        <v>500</v>
      </c>
    </row>
    <row r="74" spans="1:8" ht="15.75">
      <c r="A74" s="447" t="s">
        <v>142</v>
      </c>
      <c r="B74" s="448"/>
      <c r="C74" s="448"/>
      <c r="D74" s="448"/>
      <c r="E74" s="35" t="s">
        <v>19</v>
      </c>
      <c r="F74" s="252">
        <v>4000</v>
      </c>
      <c r="G74" s="28"/>
      <c r="H74" s="229">
        <v>3600</v>
      </c>
    </row>
    <row r="75" spans="1:7" ht="15.75">
      <c r="A75" s="34" t="s">
        <v>501</v>
      </c>
      <c r="B75" s="19"/>
      <c r="C75" s="19"/>
      <c r="D75" s="19"/>
      <c r="E75" s="35"/>
      <c r="F75" s="252">
        <v>1320</v>
      </c>
      <c r="G75" s="28"/>
    </row>
    <row r="76" spans="1:7" ht="15.75">
      <c r="A76" s="34" t="s">
        <v>502</v>
      </c>
      <c r="B76" s="19"/>
      <c r="C76" s="19"/>
      <c r="D76" s="19"/>
      <c r="E76" s="35"/>
      <c r="F76" s="356">
        <v>1200</v>
      </c>
      <c r="G76" s="28"/>
    </row>
    <row r="77" spans="1:7" ht="15.75">
      <c r="A77" s="34" t="s">
        <v>503</v>
      </c>
      <c r="B77" s="19"/>
      <c r="C77" s="19"/>
      <c r="D77" s="19"/>
      <c r="E77" s="35"/>
      <c r="F77" s="356">
        <v>6170</v>
      </c>
      <c r="G77" s="28"/>
    </row>
    <row r="78" spans="1:7" ht="15.75">
      <c r="A78" s="34" t="s">
        <v>500</v>
      </c>
      <c r="B78" s="19"/>
      <c r="C78" s="19"/>
      <c r="D78" s="19"/>
      <c r="E78" s="35"/>
      <c r="F78" s="252">
        <v>11223</v>
      </c>
      <c r="G78" s="28"/>
    </row>
    <row r="79" spans="1:7" ht="15.75">
      <c r="A79" s="34" t="s">
        <v>460</v>
      </c>
      <c r="B79" s="19"/>
      <c r="C79" s="19"/>
      <c r="D79" s="19"/>
      <c r="E79" s="35"/>
      <c r="F79" s="252">
        <v>50000</v>
      </c>
      <c r="G79" s="28"/>
    </row>
    <row r="80" spans="1:8" ht="15.75">
      <c r="A80" s="71" t="s">
        <v>472</v>
      </c>
      <c r="B80" s="12"/>
      <c r="C80" s="12"/>
      <c r="D80" s="12"/>
      <c r="E80" s="9"/>
      <c r="F80" s="352">
        <v>50000</v>
      </c>
      <c r="G80" s="370"/>
      <c r="H80" s="7"/>
    </row>
    <row r="81" spans="1:8" ht="15.75">
      <c r="A81" s="455" t="s">
        <v>515</v>
      </c>
      <c r="B81" s="456"/>
      <c r="C81" s="456"/>
      <c r="D81" s="456"/>
      <c r="E81" s="60"/>
      <c r="F81" s="363">
        <f>SUM(F73:F80)</f>
        <v>124413</v>
      </c>
      <c r="G81" s="363"/>
      <c r="H81" s="363">
        <f>SUM(H73:H80)</f>
        <v>4100</v>
      </c>
    </row>
    <row r="82" spans="1:8" ht="15.75">
      <c r="A82" s="459" t="s">
        <v>516</v>
      </c>
      <c r="B82" s="460"/>
      <c r="C82" s="460"/>
      <c r="D82" s="460"/>
      <c r="F82" s="362">
        <v>149727</v>
      </c>
      <c r="G82" s="130"/>
      <c r="H82" s="363">
        <v>94250</v>
      </c>
    </row>
    <row r="83" spans="1:8" ht="16.5" thickBot="1">
      <c r="A83" s="461" t="s">
        <v>517</v>
      </c>
      <c r="B83" s="422"/>
      <c r="C83" s="422"/>
      <c r="D83" s="422"/>
      <c r="E83" s="57"/>
      <c r="F83" s="366">
        <v>58557</v>
      </c>
      <c r="G83" s="58"/>
      <c r="H83" s="366">
        <v>10000</v>
      </c>
    </row>
    <row r="84" spans="1:8" ht="15.75">
      <c r="A84" s="131"/>
      <c r="B84" s="60"/>
      <c r="C84" s="60"/>
      <c r="D84" s="60"/>
      <c r="E84" s="60"/>
      <c r="F84" s="361"/>
      <c r="G84" s="130"/>
      <c r="H84" s="60"/>
    </row>
    <row r="85" spans="1:8" ht="15.75">
      <c r="A85" s="210" t="s">
        <v>518</v>
      </c>
      <c r="B85" s="365"/>
      <c r="C85" s="365"/>
      <c r="D85" s="365"/>
      <c r="E85" s="365"/>
      <c r="F85" s="363">
        <f>SUM(F81:F83)</f>
        <v>332697</v>
      </c>
      <c r="G85" s="363"/>
      <c r="H85" s="363">
        <f>SUM(H81:H83)</f>
        <v>108350</v>
      </c>
    </row>
    <row r="86" spans="1:8" ht="15.75">
      <c r="A86" s="131"/>
      <c r="B86" s="60"/>
      <c r="C86" s="60"/>
      <c r="D86" s="60"/>
      <c r="E86" s="60"/>
      <c r="F86" s="358"/>
      <c r="G86" s="60"/>
      <c r="H86" s="130"/>
    </row>
    <row r="87" spans="1:8" ht="16.5" thickBot="1">
      <c r="A87" s="425" t="s">
        <v>126</v>
      </c>
      <c r="B87" s="426"/>
      <c r="C87" s="426"/>
      <c r="D87" s="426"/>
      <c r="E87" s="57"/>
      <c r="F87" s="359">
        <v>735</v>
      </c>
      <c r="G87" s="57"/>
      <c r="H87" s="359">
        <v>780</v>
      </c>
    </row>
    <row r="88" spans="1:8" ht="15.75">
      <c r="A88" s="455" t="s">
        <v>519</v>
      </c>
      <c r="B88" s="448"/>
      <c r="C88" s="448"/>
      <c r="D88" s="448"/>
      <c r="E88" s="5"/>
      <c r="F88" s="362">
        <f>SUM(F87)</f>
        <v>735</v>
      </c>
      <c r="G88" s="362"/>
      <c r="H88" s="362">
        <f>SUM(H87)</f>
        <v>780</v>
      </c>
    </row>
    <row r="89" spans="1:8" ht="16.5" thickBot="1">
      <c r="A89" s="129"/>
      <c r="B89" s="67"/>
      <c r="C89" s="67"/>
      <c r="D89" s="67"/>
      <c r="E89" s="132"/>
      <c r="F89" s="57"/>
      <c r="G89" s="58"/>
      <c r="H89" s="58"/>
    </row>
    <row r="90" spans="1:8" ht="15.75">
      <c r="A90" s="449" t="s">
        <v>182</v>
      </c>
      <c r="B90" s="450"/>
      <c r="C90" s="450"/>
      <c r="D90" s="450"/>
      <c r="E90" s="22"/>
      <c r="F90" s="364">
        <f>SUM(F71+F85+F88)</f>
        <v>1125542</v>
      </c>
      <c r="G90" s="248"/>
      <c r="H90" s="364">
        <f>SUM(H71+H85+H88)</f>
        <v>897351</v>
      </c>
    </row>
    <row r="91" spans="1:8" ht="15.75">
      <c r="A91" s="18"/>
      <c r="B91" s="19"/>
      <c r="C91" s="19"/>
      <c r="D91" s="19"/>
      <c r="H91" s="56"/>
    </row>
    <row r="92" spans="1:8" ht="15.75">
      <c r="A92" s="18"/>
      <c r="B92" s="19"/>
      <c r="C92" s="19"/>
      <c r="D92" s="19"/>
      <c r="H92" s="56"/>
    </row>
    <row r="93" spans="1:8" ht="15.75">
      <c r="A93" s="18"/>
      <c r="B93" s="19"/>
      <c r="C93" s="19"/>
      <c r="D93" s="19"/>
      <c r="H93" s="56"/>
    </row>
    <row r="94" spans="1:8" ht="15.75">
      <c r="A94" s="18"/>
      <c r="B94" s="19"/>
      <c r="C94" s="19"/>
      <c r="D94" s="19"/>
      <c r="H94" s="56"/>
    </row>
    <row r="95" spans="1:3" ht="15.75">
      <c r="A95" s="455" t="s">
        <v>520</v>
      </c>
      <c r="B95" s="456"/>
      <c r="C95" s="456"/>
    </row>
    <row r="96" spans="1:8" ht="15.75">
      <c r="A96" s="457" t="s">
        <v>37</v>
      </c>
      <c r="B96" s="458"/>
      <c r="C96" s="458"/>
      <c r="D96" s="458"/>
      <c r="F96" s="229">
        <v>6918</v>
      </c>
      <c r="H96" s="229">
        <v>10000</v>
      </c>
    </row>
    <row r="97" spans="1:8" ht="15.75">
      <c r="A97" s="457" t="s">
        <v>149</v>
      </c>
      <c r="B97" s="458"/>
      <c r="C97" s="458"/>
      <c r="D97" s="458"/>
      <c r="F97" s="229">
        <v>3646</v>
      </c>
      <c r="H97" s="229">
        <v>11000</v>
      </c>
    </row>
    <row r="98" spans="1:8" ht="15.75">
      <c r="A98" s="457" t="s">
        <v>150</v>
      </c>
      <c r="B98" s="458"/>
      <c r="C98" s="458"/>
      <c r="D98" s="458"/>
      <c r="F98" s="229">
        <v>500</v>
      </c>
      <c r="H98" s="229">
        <v>500</v>
      </c>
    </row>
    <row r="99" spans="1:8" ht="15.75">
      <c r="A99" s="13" t="s">
        <v>151</v>
      </c>
      <c r="B99" s="6"/>
      <c r="C99" s="6"/>
      <c r="D99" s="6"/>
      <c r="F99" s="229">
        <v>55222</v>
      </c>
      <c r="H99" s="229">
        <v>138490</v>
      </c>
    </row>
    <row r="100" spans="1:8" ht="15.75">
      <c r="A100" s="423" t="s">
        <v>36</v>
      </c>
      <c r="B100" s="424"/>
      <c r="C100" s="424"/>
      <c r="D100" s="424"/>
      <c r="E100" s="8"/>
      <c r="F100" s="360">
        <v>403034</v>
      </c>
      <c r="G100" s="8"/>
      <c r="H100" s="360">
        <v>604189</v>
      </c>
    </row>
    <row r="101" spans="1:8" ht="15.75">
      <c r="A101" s="451" t="s">
        <v>152</v>
      </c>
      <c r="B101" s="452"/>
      <c r="C101" s="452"/>
      <c r="D101" s="452"/>
      <c r="E101" s="5"/>
      <c r="F101" s="362">
        <f>SUM(F96:F100)</f>
        <v>469320</v>
      </c>
      <c r="G101" s="362"/>
      <c r="H101" s="362">
        <f>SUM(H96:H100)</f>
        <v>764179</v>
      </c>
    </row>
    <row r="102" spans="1:5" ht="16.5" thickBot="1">
      <c r="A102" s="18"/>
      <c r="B102" s="19"/>
      <c r="C102" s="19"/>
      <c r="D102" s="19"/>
      <c r="E102" s="5"/>
    </row>
    <row r="103" spans="1:8" ht="16.5" thickBot="1">
      <c r="A103" s="453" t="s">
        <v>38</v>
      </c>
      <c r="B103" s="454"/>
      <c r="C103" s="454"/>
      <c r="D103" s="454"/>
      <c r="E103" s="115"/>
      <c r="F103" s="367">
        <f>SUM(F90+F101)</f>
        <v>1594862</v>
      </c>
      <c r="G103" s="367"/>
      <c r="H103" s="367">
        <f>SUM(H90+H101)</f>
        <v>1661530</v>
      </c>
    </row>
  </sheetData>
  <mergeCells count="47">
    <mergeCell ref="A53:D53"/>
    <mergeCell ref="A55:D55"/>
    <mergeCell ref="A56:D56"/>
    <mergeCell ref="A47:D47"/>
    <mergeCell ref="A49:D49"/>
    <mergeCell ref="A50:D50"/>
    <mergeCell ref="A52:D52"/>
    <mergeCell ref="A1:H1"/>
    <mergeCell ref="A2:H2"/>
    <mergeCell ref="A5:C5"/>
    <mergeCell ref="A8:C8"/>
    <mergeCell ref="A6:C6"/>
    <mergeCell ref="A7:C7"/>
    <mergeCell ref="A19:D19"/>
    <mergeCell ref="A22:D22"/>
    <mergeCell ref="A23:D23"/>
    <mergeCell ref="A20:D20"/>
    <mergeCell ref="A21:D21"/>
    <mergeCell ref="A24:D24"/>
    <mergeCell ref="A26:D26"/>
    <mergeCell ref="A28:E28"/>
    <mergeCell ref="A29:E29"/>
    <mergeCell ref="A46:D46"/>
    <mergeCell ref="A30:D30"/>
    <mergeCell ref="A31:D31"/>
    <mergeCell ref="A32:D32"/>
    <mergeCell ref="A37:D37"/>
    <mergeCell ref="A100:D100"/>
    <mergeCell ref="A87:D87"/>
    <mergeCell ref="A88:D88"/>
    <mergeCell ref="A39:D39"/>
    <mergeCell ref="A74:D74"/>
    <mergeCell ref="A81:D81"/>
    <mergeCell ref="A42:D42"/>
    <mergeCell ref="A43:D43"/>
    <mergeCell ref="A44:D44"/>
    <mergeCell ref="A45:D45"/>
    <mergeCell ref="A18:D18"/>
    <mergeCell ref="A90:D90"/>
    <mergeCell ref="A101:D101"/>
    <mergeCell ref="A103:D103"/>
    <mergeCell ref="A95:C95"/>
    <mergeCell ref="A96:D96"/>
    <mergeCell ref="A97:D97"/>
    <mergeCell ref="A98:D98"/>
    <mergeCell ref="A82:D82"/>
    <mergeCell ref="A83:D8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&amp;R4. sz. melléklet a 3/2011. (II. 24.) sz.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9"/>
  <sheetViews>
    <sheetView workbookViewId="0" topLeftCell="A334">
      <selection activeCell="N212" sqref="N212"/>
    </sheetView>
  </sheetViews>
  <sheetFormatPr defaultColWidth="9.140625" defaultRowHeight="12.75"/>
  <cols>
    <col min="1" max="1" width="39.421875" style="0" customWidth="1"/>
    <col min="2" max="2" width="2.00390625" style="0" hidden="1" customWidth="1"/>
    <col min="3" max="3" width="9.140625" style="0" hidden="1" customWidth="1"/>
    <col min="4" max="4" width="16.7109375" style="0" customWidth="1"/>
    <col min="5" max="5" width="3.28125" style="0" hidden="1" customWidth="1"/>
    <col min="6" max="6" width="16.28125" style="0" customWidth="1"/>
    <col min="8" max="8" width="10.28125" style="0" customWidth="1"/>
  </cols>
  <sheetData>
    <row r="1" spans="1:8" ht="15.75" hidden="1">
      <c r="A1" s="428"/>
      <c r="B1" s="448"/>
      <c r="C1" s="448"/>
      <c r="D1" s="448"/>
      <c r="E1" s="448"/>
      <c r="F1" s="448"/>
      <c r="G1" s="448"/>
      <c r="H1" s="448"/>
    </row>
    <row r="2" spans="1:8" ht="11.25" customHeight="1" hidden="1">
      <c r="A2" s="261"/>
      <c r="B2" s="60"/>
      <c r="C2" s="60"/>
      <c r="D2" s="60"/>
      <c r="E2" s="60"/>
      <c r="F2" s="60"/>
      <c r="G2" s="60"/>
      <c r="H2" s="60"/>
    </row>
    <row r="3" spans="1:8" ht="15.75" hidden="1">
      <c r="A3" s="428"/>
      <c r="B3" s="448"/>
      <c r="C3" s="448"/>
      <c r="D3" s="448"/>
      <c r="E3" s="448"/>
      <c r="F3" s="448"/>
      <c r="G3" s="448"/>
      <c r="H3" s="448"/>
    </row>
    <row r="4" spans="1:8" ht="15.75" hidden="1">
      <c r="A4" s="428"/>
      <c r="B4" s="448"/>
      <c r="C4" s="448"/>
      <c r="D4" s="448"/>
      <c r="E4" s="448"/>
      <c r="F4" s="448"/>
      <c r="G4" s="448"/>
      <c r="H4" s="448"/>
    </row>
    <row r="5" spans="1:8" ht="15.75" hidden="1">
      <c r="A5" s="428"/>
      <c r="B5" s="448"/>
      <c r="C5" s="448"/>
      <c r="D5" s="448"/>
      <c r="E5" s="448"/>
      <c r="F5" s="448"/>
      <c r="G5" s="448"/>
      <c r="H5" s="448"/>
    </row>
    <row r="6" spans="1:8" ht="15.75" hidden="1">
      <c r="A6" s="60"/>
      <c r="B6" s="60"/>
      <c r="C6" s="60"/>
      <c r="D6" s="60"/>
      <c r="E6" s="60"/>
      <c r="F6" s="60"/>
      <c r="G6" s="60"/>
      <c r="H6" s="101"/>
    </row>
    <row r="7" spans="1:8" ht="56.25" customHeight="1" hidden="1">
      <c r="A7" s="260"/>
      <c r="B7" s="264"/>
      <c r="C7" s="264"/>
      <c r="D7" s="264"/>
      <c r="E7" s="264"/>
      <c r="F7" s="264"/>
      <c r="G7" s="264"/>
      <c r="H7" s="264"/>
    </row>
    <row r="8" spans="1:8" ht="33.75" customHeight="1" hidden="1">
      <c r="A8" s="279"/>
      <c r="B8" s="120"/>
      <c r="C8" s="263"/>
      <c r="D8" s="120"/>
      <c r="E8" s="120"/>
      <c r="F8" s="120"/>
      <c r="G8" s="120"/>
      <c r="H8" s="93"/>
    </row>
    <row r="9" spans="1:8" ht="20.25" customHeight="1" hidden="1">
      <c r="A9" s="279"/>
      <c r="B9" s="120"/>
      <c r="C9" s="263"/>
      <c r="D9" s="120"/>
      <c r="E9" s="120"/>
      <c r="F9" s="120"/>
      <c r="G9" s="120"/>
      <c r="H9" s="93"/>
    </row>
    <row r="10" spans="1:8" ht="33.75" customHeight="1" hidden="1">
      <c r="A10" s="279"/>
      <c r="B10" s="120"/>
      <c r="C10" s="263"/>
      <c r="D10" s="120"/>
      <c r="E10" s="120"/>
      <c r="F10" s="120"/>
      <c r="G10" s="120"/>
      <c r="H10" s="93"/>
    </row>
    <row r="11" spans="1:8" ht="33.75" customHeight="1" hidden="1">
      <c r="A11" s="279"/>
      <c r="B11" s="120"/>
      <c r="C11" s="263"/>
      <c r="D11" s="120"/>
      <c r="E11" s="120"/>
      <c r="F11" s="120"/>
      <c r="G11" s="120"/>
      <c r="H11" s="93"/>
    </row>
    <row r="12" spans="1:8" ht="39" customHeight="1" hidden="1">
      <c r="A12" s="279"/>
      <c r="B12" s="120"/>
      <c r="C12" s="263"/>
      <c r="D12" s="120"/>
      <c r="E12" s="120"/>
      <c r="F12" s="120"/>
      <c r="G12" s="120"/>
      <c r="H12" s="93"/>
    </row>
    <row r="13" spans="1:8" ht="4.5" customHeight="1" hidden="1">
      <c r="A13" s="279"/>
      <c r="B13" s="120"/>
      <c r="C13" s="263"/>
      <c r="D13" s="120"/>
      <c r="E13" s="120"/>
      <c r="F13" s="120"/>
      <c r="G13" s="120"/>
      <c r="H13" s="93"/>
    </row>
    <row r="14" spans="1:8" ht="24" customHeight="1" hidden="1">
      <c r="A14" s="279"/>
      <c r="B14" s="120"/>
      <c r="C14" s="263"/>
      <c r="D14" s="120"/>
      <c r="E14" s="120"/>
      <c r="F14" s="120"/>
      <c r="G14" s="120"/>
      <c r="H14" s="93"/>
    </row>
    <row r="15" spans="1:8" ht="39" customHeight="1" hidden="1">
      <c r="A15" s="279"/>
      <c r="B15" s="120"/>
      <c r="C15" s="263"/>
      <c r="D15" s="120"/>
      <c r="E15" s="120"/>
      <c r="F15" s="120"/>
      <c r="G15" s="120"/>
      <c r="H15" s="93"/>
    </row>
    <row r="16" spans="1:8" ht="24" customHeight="1" hidden="1">
      <c r="A16" s="279"/>
      <c r="B16" s="120"/>
      <c r="C16" s="263"/>
      <c r="D16" s="120"/>
      <c r="E16" s="120"/>
      <c r="F16" s="120"/>
      <c r="G16" s="120"/>
      <c r="H16" s="93"/>
    </row>
    <row r="17" spans="1:8" ht="21.75" customHeight="1" hidden="1">
      <c r="A17" s="279"/>
      <c r="B17" s="120"/>
      <c r="C17" s="263"/>
      <c r="D17" s="120"/>
      <c r="E17" s="120"/>
      <c r="F17" s="120"/>
      <c r="G17" s="120"/>
      <c r="H17" s="93"/>
    </row>
    <row r="18" spans="1:8" ht="21.75" customHeight="1" hidden="1">
      <c r="A18" s="279"/>
      <c r="B18" s="120"/>
      <c r="C18" s="263"/>
      <c r="D18" s="120"/>
      <c r="E18" s="120"/>
      <c r="F18" s="120"/>
      <c r="G18" s="120"/>
      <c r="H18" s="93"/>
    </row>
    <row r="19" spans="1:8" ht="18.75" customHeight="1" hidden="1">
      <c r="A19" s="279"/>
      <c r="B19" s="120"/>
      <c r="C19" s="120"/>
      <c r="D19" s="120"/>
      <c r="E19" s="120"/>
      <c r="F19" s="120"/>
      <c r="G19" s="120"/>
      <c r="H19" s="93"/>
    </row>
    <row r="20" spans="1:8" ht="33" customHeight="1" hidden="1">
      <c r="A20" s="279"/>
      <c r="B20" s="120"/>
      <c r="C20" s="120"/>
      <c r="D20" s="120"/>
      <c r="E20" s="120"/>
      <c r="F20" s="120"/>
      <c r="G20" s="120"/>
      <c r="H20" s="93"/>
    </row>
    <row r="21" spans="1:8" ht="31.5" customHeight="1" hidden="1">
      <c r="A21" s="279"/>
      <c r="B21" s="120"/>
      <c r="C21" s="120"/>
      <c r="D21" s="120"/>
      <c r="E21" s="120"/>
      <c r="F21" s="120"/>
      <c r="G21" s="120"/>
      <c r="H21" s="93"/>
    </row>
    <row r="22" spans="1:8" ht="33" customHeight="1" hidden="1">
      <c r="A22" s="279"/>
      <c r="B22" s="120"/>
      <c r="C22" s="120"/>
      <c r="D22" s="120"/>
      <c r="E22" s="120"/>
      <c r="F22" s="120"/>
      <c r="G22" s="120"/>
      <c r="H22" s="93"/>
    </row>
    <row r="23" spans="1:8" ht="21" customHeight="1" hidden="1">
      <c r="A23" s="279"/>
      <c r="B23" s="120"/>
      <c r="C23" s="120"/>
      <c r="D23" s="120"/>
      <c r="E23" s="120"/>
      <c r="F23" s="120"/>
      <c r="G23" s="120"/>
      <c r="H23" s="93"/>
    </row>
    <row r="24" spans="1:8" ht="31.5" customHeight="1" hidden="1">
      <c r="A24" s="279"/>
      <c r="B24" s="120"/>
      <c r="C24" s="120"/>
      <c r="D24" s="120"/>
      <c r="E24" s="120"/>
      <c r="F24" s="120"/>
      <c r="G24" s="120"/>
      <c r="H24" s="93"/>
    </row>
    <row r="25" spans="1:8" ht="31.5" customHeight="1" hidden="1">
      <c r="A25" s="279"/>
      <c r="B25" s="120"/>
      <c r="C25" s="120"/>
      <c r="D25" s="120"/>
      <c r="E25" s="120"/>
      <c r="F25" s="120"/>
      <c r="G25" s="120"/>
      <c r="H25" s="93"/>
    </row>
    <row r="26" spans="1:8" ht="31.5" customHeight="1" hidden="1">
      <c r="A26" s="259"/>
      <c r="B26" s="120"/>
      <c r="C26" s="120"/>
      <c r="D26" s="120"/>
      <c r="E26" s="120"/>
      <c r="F26" s="120"/>
      <c r="G26" s="120"/>
      <c r="H26" s="93"/>
    </row>
    <row r="27" spans="1:8" ht="24" customHeight="1" hidden="1">
      <c r="A27" s="259"/>
      <c r="B27" s="120"/>
      <c r="C27" s="120"/>
      <c r="D27" s="120"/>
      <c r="E27" s="120"/>
      <c r="F27" s="120"/>
      <c r="G27" s="120"/>
      <c r="H27" s="93"/>
    </row>
    <row r="28" spans="1:8" ht="23.25" customHeight="1" hidden="1">
      <c r="A28" s="259"/>
      <c r="B28" s="120"/>
      <c r="C28" s="120"/>
      <c r="D28" s="120"/>
      <c r="E28" s="120"/>
      <c r="F28" s="120"/>
      <c r="G28" s="120"/>
      <c r="H28" s="93"/>
    </row>
    <row r="29" spans="1:8" ht="22.5" customHeight="1" hidden="1">
      <c r="A29" s="259"/>
      <c r="B29" s="120"/>
      <c r="C29" s="120"/>
      <c r="D29" s="120"/>
      <c r="E29" s="120"/>
      <c r="F29" s="120"/>
      <c r="G29" s="120"/>
      <c r="H29" s="93"/>
    </row>
    <row r="30" spans="1:8" ht="45.75" customHeight="1" hidden="1">
      <c r="A30" s="96"/>
      <c r="B30" s="93"/>
      <c r="C30" s="93"/>
      <c r="D30" s="93"/>
      <c r="E30" s="93"/>
      <c r="F30" s="93"/>
      <c r="G30" s="93"/>
      <c r="H30" s="93"/>
    </row>
    <row r="31" spans="1:8" ht="45.75" customHeight="1">
      <c r="A31" s="96"/>
      <c r="B31" s="93"/>
      <c r="C31" s="93"/>
      <c r="D31" s="93"/>
      <c r="E31" s="93"/>
      <c r="F31" s="93"/>
      <c r="G31" s="93"/>
      <c r="H31" s="93"/>
    </row>
    <row r="32" spans="1:8" ht="15.75">
      <c r="A32" s="439" t="s">
        <v>439</v>
      </c>
      <c r="B32" s="439"/>
      <c r="C32" s="439"/>
      <c r="D32" s="439"/>
      <c r="E32" s="439"/>
      <c r="F32" s="439"/>
      <c r="G32" s="439"/>
      <c r="H32" s="257"/>
    </row>
    <row r="33" spans="1:8" ht="15.75">
      <c r="A33" s="439" t="s">
        <v>440</v>
      </c>
      <c r="B33" s="439"/>
      <c r="C33" s="439"/>
      <c r="D33" s="439"/>
      <c r="E33" s="439"/>
      <c r="F33" s="439"/>
      <c r="G33" s="439"/>
      <c r="H33" s="257"/>
    </row>
    <row r="34" spans="2:3" ht="12.75">
      <c r="B34" s="281"/>
      <c r="C34" s="281"/>
    </row>
    <row r="35" spans="2:3" ht="12.75">
      <c r="B35" s="281"/>
      <c r="C35" s="281"/>
    </row>
    <row r="36" spans="1:7" ht="12.75">
      <c r="A36" s="241" t="s">
        <v>259</v>
      </c>
      <c r="B36" s="281"/>
      <c r="C36" s="281"/>
      <c r="G36" t="s">
        <v>248</v>
      </c>
    </row>
    <row r="37" spans="1:8" ht="12.75">
      <c r="A37" s="429" t="s">
        <v>249</v>
      </c>
      <c r="B37" s="405" t="s">
        <v>260</v>
      </c>
      <c r="C37" s="405" t="s">
        <v>250</v>
      </c>
      <c r="D37" s="225" t="s">
        <v>239</v>
      </c>
      <c r="E37" s="282"/>
      <c r="F37" s="225" t="s">
        <v>521</v>
      </c>
      <c r="G37" s="251"/>
      <c r="H37" s="250"/>
    </row>
    <row r="38" spans="1:8" ht="12.75">
      <c r="A38" s="424"/>
      <c r="B38" s="406"/>
      <c r="C38" s="407"/>
      <c r="D38" s="408" t="s">
        <v>391</v>
      </c>
      <c r="E38" s="408"/>
      <c r="F38" s="226" t="s">
        <v>477</v>
      </c>
      <c r="G38" s="250"/>
      <c r="H38" s="250"/>
    </row>
    <row r="39" spans="1:8" ht="12.75">
      <c r="A39" s="19"/>
      <c r="B39" s="283"/>
      <c r="C39" s="284"/>
      <c r="D39" s="250"/>
      <c r="E39" s="250"/>
      <c r="F39" s="250"/>
      <c r="G39" s="250"/>
      <c r="H39" s="250"/>
    </row>
    <row r="40" spans="1:8" ht="12.75">
      <c r="A40" s="285" t="s">
        <v>385</v>
      </c>
      <c r="B40" s="283"/>
      <c r="C40" s="284"/>
      <c r="D40" s="250"/>
      <c r="E40" s="250"/>
      <c r="F40" s="250"/>
      <c r="G40" s="250"/>
      <c r="H40" s="250"/>
    </row>
    <row r="41" spans="1:8" ht="12.75">
      <c r="A41" t="s">
        <v>11</v>
      </c>
      <c r="B41" s="283"/>
      <c r="C41" s="284"/>
      <c r="D41" s="286">
        <v>4970</v>
      </c>
      <c r="E41" s="286"/>
      <c r="F41" s="286">
        <v>5060</v>
      </c>
      <c r="G41" s="286"/>
      <c r="H41" s="287"/>
    </row>
    <row r="42" spans="1:8" ht="12.75">
      <c r="A42" t="s">
        <v>251</v>
      </c>
      <c r="B42" s="283"/>
      <c r="C42" s="284"/>
      <c r="D42" s="286">
        <v>1327</v>
      </c>
      <c r="E42" s="286"/>
      <c r="F42" s="286">
        <v>1162</v>
      </c>
      <c r="G42" s="286"/>
      <c r="H42" s="287"/>
    </row>
    <row r="43" spans="1:8" ht="12.75">
      <c r="A43" t="s">
        <v>13</v>
      </c>
      <c r="B43" s="283"/>
      <c r="C43" s="284"/>
      <c r="D43" s="286">
        <v>5114</v>
      </c>
      <c r="E43" s="286"/>
      <c r="F43" s="286">
        <v>4748</v>
      </c>
      <c r="G43" s="286"/>
      <c r="H43" s="287"/>
    </row>
    <row r="44" spans="1:8" ht="12.75">
      <c r="A44" t="s">
        <v>55</v>
      </c>
      <c r="B44" s="283"/>
      <c r="C44" s="284"/>
      <c r="D44" s="288">
        <f>SUM(D41:D43)</f>
        <v>11411</v>
      </c>
      <c r="E44" s="288">
        <f>SUM(E41:E43)</f>
        <v>0</v>
      </c>
      <c r="F44" s="288">
        <f>SUM(F41:F43)</f>
        <v>10970</v>
      </c>
      <c r="G44" s="288"/>
      <c r="H44" s="289"/>
    </row>
    <row r="45" spans="2:8" ht="12.75">
      <c r="B45" s="283"/>
      <c r="C45" s="284"/>
      <c r="D45" s="288"/>
      <c r="E45" s="288"/>
      <c r="F45" s="288"/>
      <c r="G45" s="288"/>
      <c r="H45" s="289"/>
    </row>
    <row r="46" spans="2:8" ht="12.75">
      <c r="B46" s="283"/>
      <c r="C46" s="284"/>
      <c r="D46" s="288"/>
      <c r="E46" s="288"/>
      <c r="F46" s="288"/>
      <c r="G46" s="288"/>
      <c r="H46" s="289"/>
    </row>
    <row r="47" spans="1:8" ht="12.75">
      <c r="A47" s="290" t="s">
        <v>398</v>
      </c>
      <c r="B47" s="283"/>
      <c r="C47" s="284"/>
      <c r="D47" s="288"/>
      <c r="E47" s="288"/>
      <c r="F47" s="288"/>
      <c r="G47" s="288"/>
      <c r="H47" s="289"/>
    </row>
    <row r="48" spans="1:8" ht="12.75">
      <c r="A48" s="216" t="s">
        <v>13</v>
      </c>
      <c r="B48" s="283"/>
      <c r="C48" s="284"/>
      <c r="D48" s="286">
        <v>562</v>
      </c>
      <c r="E48" s="288"/>
      <c r="F48" s="286">
        <v>510</v>
      </c>
      <c r="G48" s="286"/>
      <c r="H48" s="287"/>
    </row>
    <row r="49" spans="1:8" ht="12.75">
      <c r="A49" s="216" t="s">
        <v>55</v>
      </c>
      <c r="B49" s="283"/>
      <c r="C49" s="284"/>
      <c r="D49" s="288">
        <f>SUM(D48:D48)</f>
        <v>562</v>
      </c>
      <c r="E49" s="288">
        <f>SUM(E48:E48)</f>
        <v>0</v>
      </c>
      <c r="F49" s="288">
        <f>SUM(F48:F48)</f>
        <v>510</v>
      </c>
      <c r="G49" s="288"/>
      <c r="H49" s="289"/>
    </row>
    <row r="50" spans="1:8" ht="12.75">
      <c r="A50" s="216"/>
      <c r="B50" s="283"/>
      <c r="C50" s="284"/>
      <c r="D50" s="288"/>
      <c r="E50" s="288"/>
      <c r="F50" s="288"/>
      <c r="G50" s="288"/>
      <c r="H50" s="289"/>
    </row>
    <row r="51" spans="1:8" ht="12.75">
      <c r="A51" s="216"/>
      <c r="B51" s="283"/>
      <c r="C51" s="284"/>
      <c r="D51" s="288"/>
      <c r="E51" s="288"/>
      <c r="F51" s="288"/>
      <c r="G51" s="288"/>
      <c r="H51" s="289"/>
    </row>
    <row r="52" spans="1:8" ht="12.75">
      <c r="A52" s="290" t="s">
        <v>244</v>
      </c>
      <c r="B52" s="283"/>
      <c r="C52" s="284"/>
      <c r="D52" s="288"/>
      <c r="E52" s="288"/>
      <c r="F52" s="288"/>
      <c r="G52" s="288"/>
      <c r="H52" s="289"/>
    </row>
    <row r="53" spans="1:8" ht="12.75">
      <c r="A53" s="216" t="s">
        <v>13</v>
      </c>
      <c r="B53" s="283"/>
      <c r="C53" s="284"/>
      <c r="D53" s="286">
        <v>4460</v>
      </c>
      <c r="E53" s="288"/>
      <c r="F53" s="286">
        <v>3900</v>
      </c>
      <c r="G53" s="286"/>
      <c r="H53" s="287"/>
    </row>
    <row r="54" spans="1:8" ht="12.75">
      <c r="A54" s="216" t="s">
        <v>55</v>
      </c>
      <c r="B54" s="283"/>
      <c r="C54" s="284"/>
      <c r="D54" s="288">
        <f>SUM(D53:D53)</f>
        <v>4460</v>
      </c>
      <c r="E54" s="288">
        <f>SUM(E53:E53)</f>
        <v>0</v>
      </c>
      <c r="F54" s="288">
        <f>SUM(F53:F53)</f>
        <v>3900</v>
      </c>
      <c r="G54" s="288"/>
      <c r="H54" s="289"/>
    </row>
    <row r="55" spans="1:8" ht="12.75">
      <c r="A55" s="216"/>
      <c r="B55" s="283"/>
      <c r="C55" s="284"/>
      <c r="D55" s="288"/>
      <c r="E55" s="288"/>
      <c r="F55" s="288"/>
      <c r="G55" s="288"/>
      <c r="H55" s="289"/>
    </row>
    <row r="56" spans="1:8" ht="12.75">
      <c r="A56" s="216"/>
      <c r="B56" s="283"/>
      <c r="C56" s="284"/>
      <c r="D56" s="288"/>
      <c r="E56" s="288"/>
      <c r="F56" s="288"/>
      <c r="G56" s="288"/>
      <c r="H56" s="289"/>
    </row>
    <row r="57" spans="1:8" ht="12.75">
      <c r="A57" s="290" t="s">
        <v>245</v>
      </c>
      <c r="B57" s="283"/>
      <c r="C57" s="284"/>
      <c r="D57" s="288"/>
      <c r="E57" s="288"/>
      <c r="F57" s="288"/>
      <c r="G57" s="288"/>
      <c r="H57" s="289"/>
    </row>
    <row r="58" spans="1:8" ht="12.75">
      <c r="A58" s="216" t="s">
        <v>13</v>
      </c>
      <c r="B58" s="283"/>
      <c r="C58" s="284"/>
      <c r="D58" s="286">
        <v>1095</v>
      </c>
      <c r="E58" s="288"/>
      <c r="F58" s="286">
        <v>1335</v>
      </c>
      <c r="G58" s="286"/>
      <c r="H58" s="287"/>
    </row>
    <row r="59" spans="1:8" ht="12.75">
      <c r="A59" s="216" t="s">
        <v>55</v>
      </c>
      <c r="B59" s="283"/>
      <c r="C59" s="284"/>
      <c r="D59" s="288">
        <f>SUM(D58:D58)</f>
        <v>1095</v>
      </c>
      <c r="E59" s="288">
        <f>SUM(E58:E58)</f>
        <v>0</v>
      </c>
      <c r="F59" s="288">
        <f>SUM(F58:F58)</f>
        <v>1335</v>
      </c>
      <c r="G59" s="288"/>
      <c r="H59" s="289"/>
    </row>
    <row r="60" spans="1:8" ht="12.75">
      <c r="A60" s="216"/>
      <c r="B60" s="283"/>
      <c r="C60" s="284"/>
      <c r="D60" s="288"/>
      <c r="E60" s="288"/>
      <c r="F60" s="288"/>
      <c r="G60" s="288"/>
      <c r="H60" s="289"/>
    </row>
    <row r="61" spans="1:8" ht="12.75">
      <c r="A61" s="216"/>
      <c r="B61" s="283"/>
      <c r="C61" s="284"/>
      <c r="D61" s="288"/>
      <c r="E61" s="288"/>
      <c r="F61" s="288"/>
      <c r="G61" s="288"/>
      <c r="H61" s="289"/>
    </row>
    <row r="62" spans="1:8" ht="12.75">
      <c r="A62" s="290" t="s">
        <v>246</v>
      </c>
      <c r="B62" s="283"/>
      <c r="C62" s="284"/>
      <c r="D62" s="288"/>
      <c r="E62" s="288"/>
      <c r="F62" s="288"/>
      <c r="G62" s="288"/>
      <c r="H62" s="289"/>
    </row>
    <row r="63" spans="1:8" ht="12.75">
      <c r="A63" t="s">
        <v>11</v>
      </c>
      <c r="B63" s="283"/>
      <c r="C63" s="284"/>
      <c r="D63" s="286">
        <v>9704</v>
      </c>
      <c r="E63" s="288"/>
      <c r="F63" s="286">
        <v>10147</v>
      </c>
      <c r="G63" s="286"/>
      <c r="H63" s="287"/>
    </row>
    <row r="64" spans="1:8" ht="12.75">
      <c r="A64" t="s">
        <v>251</v>
      </c>
      <c r="B64" s="283"/>
      <c r="C64" s="284"/>
      <c r="D64" s="286">
        <v>1830</v>
      </c>
      <c r="E64" s="288"/>
      <c r="F64" s="286">
        <v>1718</v>
      </c>
      <c r="G64" s="286"/>
      <c r="H64" s="287"/>
    </row>
    <row r="65" spans="1:8" ht="12.75">
      <c r="A65" t="s">
        <v>13</v>
      </c>
      <c r="B65" s="283"/>
      <c r="C65" s="284"/>
      <c r="D65" s="286">
        <v>610</v>
      </c>
      <c r="E65" s="288"/>
      <c r="F65" s="286">
        <v>827</v>
      </c>
      <c r="G65" s="286"/>
      <c r="H65" s="287"/>
    </row>
    <row r="66" spans="1:8" ht="12.75">
      <c r="A66" t="s">
        <v>55</v>
      </c>
      <c r="B66" s="281"/>
      <c r="C66" s="281"/>
      <c r="D66" s="248">
        <f>SUM(D63:D65)</f>
        <v>12144</v>
      </c>
      <c r="E66" s="248">
        <f>SUM(E63:E65)</f>
        <v>0</v>
      </c>
      <c r="F66" s="248">
        <f>SUM(F63:F65)</f>
        <v>12692</v>
      </c>
      <c r="G66" s="248"/>
      <c r="H66" s="289"/>
    </row>
    <row r="67" spans="2:3" ht="12.75">
      <c r="B67" s="281"/>
      <c r="C67" s="281"/>
    </row>
    <row r="68" spans="2:3" ht="12.75">
      <c r="B68" s="281"/>
      <c r="C68" s="281"/>
    </row>
    <row r="69" spans="1:3" ht="12.75">
      <c r="A69" s="270" t="s">
        <v>410</v>
      </c>
      <c r="B69" s="281"/>
      <c r="C69" s="281"/>
    </row>
    <row r="70" spans="1:8" ht="12.75">
      <c r="A70" t="s">
        <v>11</v>
      </c>
      <c r="B70" s="281">
        <v>66978</v>
      </c>
      <c r="C70" s="281">
        <v>92571</v>
      </c>
      <c r="D70" s="291">
        <v>63736</v>
      </c>
      <c r="E70" s="291"/>
      <c r="F70" s="291">
        <v>69210</v>
      </c>
      <c r="G70" s="291"/>
      <c r="H70" s="292"/>
    </row>
    <row r="71" spans="1:8" ht="12.75">
      <c r="A71" t="s">
        <v>251</v>
      </c>
      <c r="B71" s="281">
        <v>23338</v>
      </c>
      <c r="C71" s="281">
        <v>27354</v>
      </c>
      <c r="D71" s="271">
        <v>15807</v>
      </c>
      <c r="E71" s="229"/>
      <c r="F71" s="271">
        <v>15964</v>
      </c>
      <c r="G71" s="271"/>
      <c r="H71" s="292"/>
    </row>
    <row r="72" spans="1:8" ht="12.75">
      <c r="A72" t="s">
        <v>13</v>
      </c>
      <c r="B72" s="281">
        <v>56198</v>
      </c>
      <c r="C72" s="281">
        <v>28490</v>
      </c>
      <c r="D72" s="271">
        <v>136390</v>
      </c>
      <c r="E72" s="229"/>
      <c r="F72" s="271">
        <v>164153</v>
      </c>
      <c r="G72" s="271"/>
      <c r="H72" s="292"/>
    </row>
    <row r="73" spans="1:8" ht="12.75">
      <c r="A73" t="s">
        <v>526</v>
      </c>
      <c r="B73" s="281">
        <v>53</v>
      </c>
      <c r="C73" s="281">
        <v>308</v>
      </c>
      <c r="D73" s="271">
        <v>132509</v>
      </c>
      <c r="E73" s="229"/>
      <c r="F73" s="271">
        <v>10850</v>
      </c>
      <c r="G73" s="271"/>
      <c r="H73" s="292"/>
    </row>
    <row r="74" spans="1:8" ht="12.75">
      <c r="A74" t="s">
        <v>261</v>
      </c>
      <c r="B74" s="281"/>
      <c r="C74" s="281"/>
      <c r="D74" s="271">
        <v>735</v>
      </c>
      <c r="E74" s="229"/>
      <c r="F74" s="271">
        <v>780</v>
      </c>
      <c r="G74" s="271"/>
      <c r="H74" s="292"/>
    </row>
    <row r="75" spans="1:8" ht="12.75">
      <c r="A75" t="s">
        <v>41</v>
      </c>
      <c r="B75" s="281"/>
      <c r="C75" s="281"/>
      <c r="D75" s="271">
        <v>469320</v>
      </c>
      <c r="E75" s="229"/>
      <c r="F75" s="271">
        <v>764179</v>
      </c>
      <c r="G75" s="271"/>
      <c r="H75" s="292"/>
    </row>
    <row r="76" spans="1:8" ht="12.75">
      <c r="A76" t="s">
        <v>55</v>
      </c>
      <c r="B76" s="293">
        <f>SUM(B70:B73)</f>
        <v>146567</v>
      </c>
      <c r="C76" s="293">
        <f>SUM(C70:C73)</f>
        <v>148723</v>
      </c>
      <c r="D76" s="273">
        <f>SUM(D70:D75)</f>
        <v>818497</v>
      </c>
      <c r="E76" s="229"/>
      <c r="F76" s="273">
        <f>SUM(F70:F75)</f>
        <v>1025136</v>
      </c>
      <c r="G76" s="273"/>
      <c r="H76" s="234"/>
    </row>
    <row r="77" spans="2:8" ht="12.75">
      <c r="B77" s="293"/>
      <c r="C77" s="293"/>
      <c r="D77" s="273"/>
      <c r="E77" s="229"/>
      <c r="F77" s="273"/>
      <c r="G77" s="273"/>
      <c r="H77" s="234"/>
    </row>
    <row r="78" spans="2:8" ht="12.75">
      <c r="B78" s="293"/>
      <c r="C78" s="293"/>
      <c r="D78" s="273"/>
      <c r="E78" s="229"/>
      <c r="F78" s="273"/>
      <c r="G78" s="273"/>
      <c r="H78" s="234"/>
    </row>
    <row r="79" spans="1:8" ht="12.75">
      <c r="A79" s="270" t="s">
        <v>420</v>
      </c>
      <c r="B79" s="293"/>
      <c r="C79" s="293"/>
      <c r="D79" s="273"/>
      <c r="E79" s="229"/>
      <c r="F79" s="273"/>
      <c r="G79" s="273"/>
      <c r="H79" s="234"/>
    </row>
    <row r="80" spans="1:8" ht="12.75">
      <c r="A80" t="s">
        <v>526</v>
      </c>
      <c r="B80" s="293"/>
      <c r="C80" s="293"/>
      <c r="D80" s="300">
        <v>1000</v>
      </c>
      <c r="E80" s="229"/>
      <c r="F80" s="300">
        <v>1000</v>
      </c>
      <c r="G80" s="273"/>
      <c r="H80" s="234"/>
    </row>
    <row r="81" spans="1:8" ht="12.75">
      <c r="A81" t="s">
        <v>55</v>
      </c>
      <c r="B81" s="293"/>
      <c r="C81" s="293"/>
      <c r="D81" s="273">
        <f>SUM(D80)</f>
        <v>1000</v>
      </c>
      <c r="E81" s="273">
        <f>SUM(E80)</f>
        <v>0</v>
      </c>
      <c r="F81" s="273">
        <f>SUM(F80)</f>
        <v>1000</v>
      </c>
      <c r="G81" s="273"/>
      <c r="H81" s="234"/>
    </row>
    <row r="82" spans="2:8" ht="12.75">
      <c r="B82" s="293"/>
      <c r="C82" s="293"/>
      <c r="D82" s="273"/>
      <c r="E82" s="229"/>
      <c r="F82" s="273"/>
      <c r="G82" s="273"/>
      <c r="H82" s="234"/>
    </row>
    <row r="83" spans="2:8" ht="12.75">
      <c r="B83" s="293"/>
      <c r="C83" s="293"/>
      <c r="D83" s="273"/>
      <c r="E83" s="229"/>
      <c r="F83" s="273"/>
      <c r="G83" s="273"/>
      <c r="H83" s="234"/>
    </row>
    <row r="84" spans="1:8" ht="12.75">
      <c r="A84" s="270" t="s">
        <v>421</v>
      </c>
      <c r="B84" s="293"/>
      <c r="C84" s="293"/>
      <c r="D84" s="273"/>
      <c r="E84" s="229"/>
      <c r="F84" s="273"/>
      <c r="G84" s="273"/>
      <c r="H84" s="234"/>
    </row>
    <row r="85" spans="1:8" ht="12.75">
      <c r="A85" t="s">
        <v>526</v>
      </c>
      <c r="B85" s="293"/>
      <c r="C85" s="293"/>
      <c r="D85" s="300">
        <v>1250</v>
      </c>
      <c r="E85" s="229"/>
      <c r="F85" s="300">
        <v>1400</v>
      </c>
      <c r="G85" s="273"/>
      <c r="H85" s="234"/>
    </row>
    <row r="86" spans="1:8" ht="12.75">
      <c r="A86" t="s">
        <v>55</v>
      </c>
      <c r="B86" s="293"/>
      <c r="C86" s="293"/>
      <c r="D86" s="273">
        <f>SUM(D85)</f>
        <v>1250</v>
      </c>
      <c r="E86" s="273">
        <f>SUM(E85)</f>
        <v>0</v>
      </c>
      <c r="F86" s="273">
        <f>SUM(F85)</f>
        <v>1400</v>
      </c>
      <c r="G86" s="273"/>
      <c r="H86" s="234"/>
    </row>
    <row r="87" spans="2:8" ht="12.75">
      <c r="B87" s="293"/>
      <c r="C87" s="293"/>
      <c r="D87" s="273"/>
      <c r="E87" s="273"/>
      <c r="F87" s="273"/>
      <c r="G87" s="273"/>
      <c r="H87" s="234"/>
    </row>
    <row r="88" spans="2:8" ht="12.75">
      <c r="B88" s="293"/>
      <c r="C88" s="293"/>
      <c r="D88" s="273"/>
      <c r="E88" s="273"/>
      <c r="F88" s="273"/>
      <c r="G88" s="273"/>
      <c r="H88" s="234"/>
    </row>
    <row r="89" spans="2:8" ht="12.75">
      <c r="B89" s="293"/>
      <c r="C89" s="293"/>
      <c r="D89" s="273"/>
      <c r="E89" s="229"/>
      <c r="F89" s="273"/>
      <c r="G89" s="273"/>
      <c r="H89" s="234"/>
    </row>
    <row r="90" spans="2:8" ht="12.75">
      <c r="B90" s="293"/>
      <c r="C90" s="293"/>
      <c r="D90" s="273"/>
      <c r="E90" s="229"/>
      <c r="F90" s="273"/>
      <c r="G90" s="273"/>
      <c r="H90" s="234"/>
    </row>
    <row r="91" spans="2:8" ht="12.75">
      <c r="B91" s="293"/>
      <c r="C91" s="293"/>
      <c r="D91" s="273"/>
      <c r="E91" s="229"/>
      <c r="F91" s="273"/>
      <c r="G91" s="273"/>
      <c r="H91" s="234"/>
    </row>
    <row r="92" spans="2:8" ht="12.75">
      <c r="B92" s="293"/>
      <c r="C92" s="293"/>
      <c r="D92" s="273"/>
      <c r="E92" s="229"/>
      <c r="F92" s="273"/>
      <c r="G92" s="273"/>
      <c r="H92" s="234"/>
    </row>
    <row r="93" spans="2:8" ht="12.75">
      <c r="B93" s="293"/>
      <c r="C93" s="293"/>
      <c r="D93" s="273"/>
      <c r="E93" s="229"/>
      <c r="F93" s="273"/>
      <c r="G93" s="273"/>
      <c r="H93" s="234"/>
    </row>
    <row r="94" spans="1:8" ht="12.75">
      <c r="A94" s="270" t="s">
        <v>422</v>
      </c>
      <c r="B94" s="293"/>
      <c r="C94" s="293"/>
      <c r="D94" s="273"/>
      <c r="E94" s="229"/>
      <c r="F94" s="273"/>
      <c r="G94" s="273"/>
      <c r="H94" s="234"/>
    </row>
    <row r="95" spans="1:8" ht="12.75">
      <c r="A95" t="s">
        <v>526</v>
      </c>
      <c r="B95" s="293"/>
      <c r="C95" s="293"/>
      <c r="D95" s="300">
        <v>13313</v>
      </c>
      <c r="E95" s="229"/>
      <c r="F95" s="300">
        <v>14951</v>
      </c>
      <c r="G95" s="273"/>
      <c r="H95" s="234"/>
    </row>
    <row r="96" spans="1:8" ht="12.75">
      <c r="A96" t="s">
        <v>55</v>
      </c>
      <c r="B96" s="293"/>
      <c r="C96" s="293"/>
      <c r="D96" s="273">
        <f>SUM(D95)</f>
        <v>13313</v>
      </c>
      <c r="E96" s="273">
        <f>SUM(E95)</f>
        <v>0</v>
      </c>
      <c r="F96" s="273">
        <f>SUM(F95)</f>
        <v>14951</v>
      </c>
      <c r="G96" s="273"/>
      <c r="H96" s="234"/>
    </row>
    <row r="97" spans="2:8" ht="12.75">
      <c r="B97" s="293"/>
      <c r="C97" s="293"/>
      <c r="D97" s="273"/>
      <c r="E97" s="229"/>
      <c r="F97" s="273"/>
      <c r="G97" s="273"/>
      <c r="H97" s="234"/>
    </row>
    <row r="98" spans="2:8" ht="12.75">
      <c r="B98" s="293"/>
      <c r="C98" s="293"/>
      <c r="D98" s="273"/>
      <c r="E98" s="229"/>
      <c r="F98" s="273"/>
      <c r="G98" s="273"/>
      <c r="H98" s="234"/>
    </row>
    <row r="99" spans="1:8" ht="12.75">
      <c r="A99" s="270" t="s">
        <v>411</v>
      </c>
      <c r="B99" s="293"/>
      <c r="C99" s="293"/>
      <c r="D99" s="273"/>
      <c r="E99" s="229"/>
      <c r="F99" s="273"/>
      <c r="G99" s="273"/>
      <c r="H99" s="234"/>
    </row>
    <row r="100" spans="1:8" ht="12.75">
      <c r="A100" t="s">
        <v>11</v>
      </c>
      <c r="B100" s="293"/>
      <c r="C100" s="293"/>
      <c r="D100" s="300">
        <v>692</v>
      </c>
      <c r="E100" s="229"/>
      <c r="F100" s="273"/>
      <c r="G100" s="273"/>
      <c r="H100" s="234"/>
    </row>
    <row r="101" spans="1:8" ht="12.75">
      <c r="A101" t="s">
        <v>251</v>
      </c>
      <c r="B101" s="293"/>
      <c r="C101" s="293"/>
      <c r="D101" s="273"/>
      <c r="E101" s="229"/>
      <c r="F101" s="273"/>
      <c r="G101" s="273"/>
      <c r="H101" s="234"/>
    </row>
    <row r="102" spans="1:8" ht="12.75">
      <c r="A102" t="s">
        <v>55</v>
      </c>
      <c r="B102" s="293"/>
      <c r="C102" s="293"/>
      <c r="D102" s="273">
        <f>SUM(D100:D101)</f>
        <v>692</v>
      </c>
      <c r="E102" s="229"/>
      <c r="F102" s="273"/>
      <c r="G102" s="273"/>
      <c r="H102" s="234"/>
    </row>
    <row r="103" spans="2:8" ht="12.75">
      <c r="B103" s="293"/>
      <c r="C103" s="293"/>
      <c r="D103" s="273"/>
      <c r="E103" s="229"/>
      <c r="F103" s="273"/>
      <c r="G103" s="273"/>
      <c r="H103" s="234"/>
    </row>
    <row r="104" spans="2:8" ht="12.75">
      <c r="B104" s="293"/>
      <c r="C104" s="293"/>
      <c r="D104" s="273"/>
      <c r="E104" s="229"/>
      <c r="F104" s="273"/>
      <c r="G104" s="273"/>
      <c r="H104" s="234"/>
    </row>
    <row r="105" spans="1:8" ht="12.75">
      <c r="A105" s="270" t="s">
        <v>412</v>
      </c>
      <c r="B105" s="293"/>
      <c r="C105" s="293"/>
      <c r="D105" s="273"/>
      <c r="E105" s="229"/>
      <c r="F105" s="273"/>
      <c r="G105" s="273"/>
      <c r="H105" s="234"/>
    </row>
    <row r="106" spans="1:8" ht="12.75">
      <c r="A106" t="s">
        <v>11</v>
      </c>
      <c r="B106" s="293"/>
      <c r="C106" s="293"/>
      <c r="D106" s="300">
        <v>345</v>
      </c>
      <c r="E106" s="229"/>
      <c r="F106" s="273"/>
      <c r="G106" s="273"/>
      <c r="H106" s="234"/>
    </row>
    <row r="107" spans="1:8" ht="12.75">
      <c r="A107" t="s">
        <v>251</v>
      </c>
      <c r="B107" s="293"/>
      <c r="C107" s="293"/>
      <c r="D107" s="273"/>
      <c r="E107" s="229"/>
      <c r="F107" s="273"/>
      <c r="G107" s="273"/>
      <c r="H107" s="234"/>
    </row>
    <row r="108" spans="1:8" ht="12.75">
      <c r="A108" t="s">
        <v>55</v>
      </c>
      <c r="B108" s="293"/>
      <c r="C108" s="293"/>
      <c r="D108" s="273">
        <f>SUM(D106:D107)</f>
        <v>345</v>
      </c>
      <c r="E108" s="229"/>
      <c r="F108" s="273"/>
      <c r="G108" s="273"/>
      <c r="H108" s="234"/>
    </row>
    <row r="109" spans="2:8" ht="12.75">
      <c r="B109" s="293"/>
      <c r="C109" s="293"/>
      <c r="D109" s="273"/>
      <c r="E109" s="229"/>
      <c r="F109" s="273"/>
      <c r="G109" s="273"/>
      <c r="H109" s="234"/>
    </row>
    <row r="110" spans="2:8" ht="12.75">
      <c r="B110" s="293"/>
      <c r="C110" s="293"/>
      <c r="D110" s="273"/>
      <c r="E110" s="229"/>
      <c r="F110" s="273"/>
      <c r="G110" s="273"/>
      <c r="H110" s="234"/>
    </row>
    <row r="111" spans="1:8" ht="12.75">
      <c r="A111" s="270" t="s">
        <v>413</v>
      </c>
      <c r="B111" s="293"/>
      <c r="C111" s="293"/>
      <c r="D111" s="273"/>
      <c r="E111" s="229"/>
      <c r="F111" s="273"/>
      <c r="G111" s="273"/>
      <c r="H111" s="234"/>
    </row>
    <row r="112" spans="1:8" ht="12.75">
      <c r="A112" t="s">
        <v>11</v>
      </c>
      <c r="B112" s="293"/>
      <c r="C112" s="293"/>
      <c r="D112" s="300">
        <v>14018</v>
      </c>
      <c r="E112" s="229"/>
      <c r="F112" s="273"/>
      <c r="G112" s="273"/>
      <c r="H112" s="234"/>
    </row>
    <row r="113" spans="1:8" ht="12.75">
      <c r="A113" t="s">
        <v>251</v>
      </c>
      <c r="B113" s="293"/>
      <c r="C113" s="293"/>
      <c r="D113" s="300">
        <v>3657</v>
      </c>
      <c r="E113" s="229"/>
      <c r="F113" s="273"/>
      <c r="G113" s="273"/>
      <c r="H113" s="234"/>
    </row>
    <row r="114" spans="1:8" ht="12.75">
      <c r="A114" t="s">
        <v>55</v>
      </c>
      <c r="B114" s="293"/>
      <c r="C114" s="293"/>
      <c r="D114" s="273">
        <f>SUM(D112:D113)</f>
        <v>17675</v>
      </c>
      <c r="E114" s="229"/>
      <c r="F114" s="273"/>
      <c r="G114" s="273"/>
      <c r="H114" s="234"/>
    </row>
    <row r="115" spans="2:8" ht="12.75">
      <c r="B115" s="293"/>
      <c r="C115" s="293"/>
      <c r="D115" s="273"/>
      <c r="E115" s="229"/>
      <c r="F115" s="273"/>
      <c r="G115" s="273"/>
      <c r="H115" s="234"/>
    </row>
    <row r="116" spans="2:8" ht="12.75">
      <c r="B116" s="293"/>
      <c r="C116" s="293"/>
      <c r="D116" s="273"/>
      <c r="E116" s="229"/>
      <c r="F116" s="273"/>
      <c r="G116" s="273"/>
      <c r="H116" s="234"/>
    </row>
    <row r="117" spans="1:8" ht="12.75">
      <c r="A117" s="270" t="s">
        <v>414</v>
      </c>
      <c r="B117" s="293"/>
      <c r="C117" s="293"/>
      <c r="D117" s="273"/>
      <c r="E117" s="229"/>
      <c r="F117" s="273"/>
      <c r="G117" s="273"/>
      <c r="H117" s="234"/>
    </row>
    <row r="118" spans="1:8" ht="12.75">
      <c r="A118" t="s">
        <v>11</v>
      </c>
      <c r="B118" s="293"/>
      <c r="C118" s="293"/>
      <c r="D118" s="300">
        <v>1187</v>
      </c>
      <c r="E118" s="229"/>
      <c r="F118" s="273"/>
      <c r="G118" s="273"/>
      <c r="H118" s="234"/>
    </row>
    <row r="119" spans="1:8" ht="12.75">
      <c r="A119" t="s">
        <v>251</v>
      </c>
      <c r="B119" s="293"/>
      <c r="C119" s="293"/>
      <c r="D119" s="273"/>
      <c r="E119" s="229"/>
      <c r="F119" s="273"/>
      <c r="G119" s="273"/>
      <c r="H119" s="234"/>
    </row>
    <row r="120" spans="1:8" ht="12.75">
      <c r="A120" t="s">
        <v>55</v>
      </c>
      <c r="B120" s="293"/>
      <c r="C120" s="293"/>
      <c r="D120" s="273">
        <f>SUM(D118:D119)</f>
        <v>1187</v>
      </c>
      <c r="E120" s="229"/>
      <c r="F120" s="273"/>
      <c r="G120" s="273"/>
      <c r="H120" s="234"/>
    </row>
    <row r="121" spans="2:8" ht="12.75">
      <c r="B121" s="293"/>
      <c r="C121" s="293"/>
      <c r="D121" s="273"/>
      <c r="E121" s="229"/>
      <c r="F121" s="273"/>
      <c r="G121" s="273"/>
      <c r="H121" s="234"/>
    </row>
    <row r="122" spans="2:8" ht="12.75">
      <c r="B122" s="293"/>
      <c r="C122" s="293"/>
      <c r="D122" s="273"/>
      <c r="E122" s="229"/>
      <c r="F122" s="273"/>
      <c r="G122" s="273"/>
      <c r="H122" s="234"/>
    </row>
    <row r="123" spans="1:8" ht="12.75">
      <c r="A123" s="270" t="s">
        <v>415</v>
      </c>
      <c r="B123" s="293"/>
      <c r="C123" s="293"/>
      <c r="D123" s="273"/>
      <c r="E123" s="229"/>
      <c r="F123" s="273"/>
      <c r="G123" s="273"/>
      <c r="H123" s="234"/>
    </row>
    <row r="124" spans="1:8" ht="12.75">
      <c r="A124" t="s">
        <v>11</v>
      </c>
      <c r="B124" s="293"/>
      <c r="C124" s="293"/>
      <c r="D124" s="300">
        <v>4705</v>
      </c>
      <c r="E124" s="229"/>
      <c r="F124" s="273"/>
      <c r="G124" s="273"/>
      <c r="H124" s="234"/>
    </row>
    <row r="125" spans="1:8" ht="12.75">
      <c r="A125" t="s">
        <v>251</v>
      </c>
      <c r="B125" s="293"/>
      <c r="C125" s="293"/>
      <c r="D125" s="300">
        <v>1794</v>
      </c>
      <c r="E125" s="229"/>
      <c r="F125" s="273"/>
      <c r="G125" s="273"/>
      <c r="H125" s="234"/>
    </row>
    <row r="126" spans="1:8" ht="12.75">
      <c r="A126" t="s">
        <v>55</v>
      </c>
      <c r="B126" s="293"/>
      <c r="C126" s="293"/>
      <c r="D126" s="273">
        <f>SUM(D124:D125)</f>
        <v>6499</v>
      </c>
      <c r="E126" s="229"/>
      <c r="F126" s="273"/>
      <c r="G126" s="273"/>
      <c r="H126" s="234"/>
    </row>
    <row r="127" spans="2:8" ht="12.75">
      <c r="B127" s="293"/>
      <c r="C127" s="293"/>
      <c r="D127" s="273"/>
      <c r="E127" s="229"/>
      <c r="F127" s="273"/>
      <c r="G127" s="273"/>
      <c r="H127" s="234"/>
    </row>
    <row r="128" spans="2:8" ht="12.75">
      <c r="B128" s="293"/>
      <c r="C128" s="293"/>
      <c r="D128" s="273"/>
      <c r="E128" s="229"/>
      <c r="F128" s="273"/>
      <c r="G128" s="273"/>
      <c r="H128" s="234"/>
    </row>
    <row r="129" spans="1:8" ht="12.75">
      <c r="A129" s="270" t="s">
        <v>416</v>
      </c>
      <c r="B129" s="293"/>
      <c r="C129" s="293"/>
      <c r="D129" s="273"/>
      <c r="E129" s="229"/>
      <c r="F129" s="273"/>
      <c r="G129" s="273"/>
      <c r="H129" s="234"/>
    </row>
    <row r="130" spans="1:8" ht="12.75">
      <c r="A130" t="s">
        <v>11</v>
      </c>
      <c r="B130" s="293"/>
      <c r="C130" s="293"/>
      <c r="D130" s="300">
        <v>6159</v>
      </c>
      <c r="E130" s="229"/>
      <c r="F130" s="300">
        <v>6445</v>
      </c>
      <c r="G130" s="273"/>
      <c r="H130" s="234"/>
    </row>
    <row r="131" spans="1:8" ht="12.75">
      <c r="A131" t="s">
        <v>251</v>
      </c>
      <c r="B131" s="293"/>
      <c r="C131" s="293"/>
      <c r="D131" s="300">
        <v>1346</v>
      </c>
      <c r="E131" s="229"/>
      <c r="F131" s="300">
        <v>1271</v>
      </c>
      <c r="G131" s="273"/>
      <c r="H131" s="234"/>
    </row>
    <row r="132" spans="1:8" ht="12.75">
      <c r="A132" t="s">
        <v>13</v>
      </c>
      <c r="B132" s="293"/>
      <c r="C132" s="293"/>
      <c r="D132" s="300"/>
      <c r="E132" s="229"/>
      <c r="F132" s="300">
        <v>100</v>
      </c>
      <c r="G132" s="273"/>
      <c r="H132" s="234"/>
    </row>
    <row r="133" spans="1:8" ht="12.75">
      <c r="A133" t="s">
        <v>55</v>
      </c>
      <c r="B133" s="293"/>
      <c r="C133" s="293"/>
      <c r="D133" s="273">
        <f>SUM(D130:D132)</f>
        <v>7505</v>
      </c>
      <c r="E133" s="273">
        <f>SUM(E130:E132)</f>
        <v>0</v>
      </c>
      <c r="F133" s="273">
        <f>SUM(F130:F132)</f>
        <v>7816</v>
      </c>
      <c r="G133" s="273"/>
      <c r="H133" s="234"/>
    </row>
    <row r="134" spans="2:8" ht="12.75">
      <c r="B134" s="293"/>
      <c r="C134" s="293"/>
      <c r="D134" s="273"/>
      <c r="E134" s="229"/>
      <c r="F134" s="273"/>
      <c r="G134" s="273"/>
      <c r="H134" s="234"/>
    </row>
    <row r="135" spans="2:8" ht="12.75">
      <c r="B135" s="293"/>
      <c r="C135" s="293"/>
      <c r="D135" s="273"/>
      <c r="E135" s="229"/>
      <c r="F135" s="273"/>
      <c r="G135" s="273"/>
      <c r="H135" s="234"/>
    </row>
    <row r="136" spans="1:8" ht="12.75">
      <c r="A136" s="270" t="s">
        <v>417</v>
      </c>
      <c r="B136" s="293"/>
      <c r="C136" s="293"/>
      <c r="D136" s="273"/>
      <c r="E136" s="229"/>
      <c r="F136" s="273"/>
      <c r="G136" s="273"/>
      <c r="H136" s="234"/>
    </row>
    <row r="137" spans="1:8" ht="12.75">
      <c r="A137" t="s">
        <v>11</v>
      </c>
      <c r="B137" s="293"/>
      <c r="C137" s="293"/>
      <c r="D137" s="300">
        <v>7823</v>
      </c>
      <c r="E137" s="229"/>
      <c r="F137" s="300">
        <v>6685</v>
      </c>
      <c r="G137" s="273"/>
      <c r="H137" s="234"/>
    </row>
    <row r="138" spans="1:8" ht="12.75">
      <c r="A138" t="s">
        <v>251</v>
      </c>
      <c r="B138" s="293"/>
      <c r="C138" s="293"/>
      <c r="D138" s="300">
        <v>2092</v>
      </c>
      <c r="E138" s="229"/>
      <c r="F138" s="300">
        <v>1574</v>
      </c>
      <c r="G138" s="273"/>
      <c r="H138" s="234"/>
    </row>
    <row r="139" spans="1:8" ht="12.75">
      <c r="A139" t="s">
        <v>13</v>
      </c>
      <c r="B139" s="293"/>
      <c r="C139" s="293"/>
      <c r="D139" s="300"/>
      <c r="E139" s="229"/>
      <c r="F139" s="300">
        <v>151</v>
      </c>
      <c r="G139" s="273"/>
      <c r="H139" s="234"/>
    </row>
    <row r="140" spans="1:8" ht="12.75">
      <c r="A140" t="s">
        <v>55</v>
      </c>
      <c r="B140" s="293"/>
      <c r="C140" s="293"/>
      <c r="D140" s="273">
        <f>SUM(D137:D139)</f>
        <v>9915</v>
      </c>
      <c r="E140" s="273">
        <f>SUM(E137:E139)</f>
        <v>0</v>
      </c>
      <c r="F140" s="273">
        <f>SUM(F137:F139)</f>
        <v>8410</v>
      </c>
      <c r="G140" s="273"/>
      <c r="H140" s="234"/>
    </row>
    <row r="141" spans="2:8" ht="12.75">
      <c r="B141" s="293"/>
      <c r="C141" s="293"/>
      <c r="D141" s="273"/>
      <c r="E141" s="229"/>
      <c r="F141" s="273"/>
      <c r="G141" s="273"/>
      <c r="H141" s="234"/>
    </row>
    <row r="142" spans="2:6" ht="12.75">
      <c r="B142" s="281"/>
      <c r="C142" s="281"/>
      <c r="D142" s="70"/>
      <c r="F142" s="70"/>
    </row>
    <row r="143" spans="1:6" ht="12.75">
      <c r="A143" s="270" t="s">
        <v>262</v>
      </c>
      <c r="B143" s="281"/>
      <c r="C143" s="281"/>
      <c r="D143" s="70"/>
      <c r="F143" s="70"/>
    </row>
    <row r="144" spans="1:8" ht="12.75">
      <c r="A144" t="s">
        <v>13</v>
      </c>
      <c r="B144" s="281">
        <v>750</v>
      </c>
      <c r="C144" s="281">
        <v>714</v>
      </c>
      <c r="D144" s="271">
        <v>988</v>
      </c>
      <c r="F144" s="271">
        <v>566</v>
      </c>
      <c r="G144" s="271"/>
      <c r="H144" s="292"/>
    </row>
    <row r="145" spans="1:8" ht="12.75">
      <c r="A145" t="s">
        <v>263</v>
      </c>
      <c r="B145" s="281">
        <v>250</v>
      </c>
      <c r="C145" s="281">
        <v>0</v>
      </c>
      <c r="D145" s="271">
        <v>70</v>
      </c>
      <c r="F145" s="271"/>
      <c r="G145" s="229"/>
      <c r="H145" s="292"/>
    </row>
    <row r="146" spans="1:8" ht="12.75">
      <c r="A146" t="s">
        <v>55</v>
      </c>
      <c r="B146" s="293">
        <f>SUM(B144:B145)</f>
        <v>1000</v>
      </c>
      <c r="C146" s="293">
        <f>SUM(C144:C145)</f>
        <v>714</v>
      </c>
      <c r="D146" s="273">
        <f>SUM(D144:D145)</f>
        <v>1058</v>
      </c>
      <c r="E146" s="294"/>
      <c r="F146" s="273">
        <f>SUM(F144:F145)</f>
        <v>566</v>
      </c>
      <c r="G146" s="273"/>
      <c r="H146" s="234"/>
    </row>
    <row r="147" spans="2:8" ht="12.75">
      <c r="B147" s="293"/>
      <c r="C147" s="293"/>
      <c r="D147" s="273"/>
      <c r="E147" s="294"/>
      <c r="F147" s="273"/>
      <c r="G147" s="273"/>
      <c r="H147" s="234"/>
    </row>
    <row r="148" spans="2:8" ht="12.75">
      <c r="B148" s="293"/>
      <c r="C148" s="293"/>
      <c r="D148" s="273"/>
      <c r="E148" s="294"/>
      <c r="F148" s="273"/>
      <c r="G148" s="273"/>
      <c r="H148" s="234"/>
    </row>
    <row r="149" spans="2:8" ht="12.75">
      <c r="B149" s="293"/>
      <c r="C149" s="293"/>
      <c r="D149" s="273"/>
      <c r="E149" s="294"/>
      <c r="F149" s="273"/>
      <c r="G149" s="273"/>
      <c r="H149" s="234"/>
    </row>
    <row r="150" spans="2:8" ht="12.75">
      <c r="B150" s="293"/>
      <c r="C150" s="293"/>
      <c r="D150" s="273"/>
      <c r="E150" s="294"/>
      <c r="F150" s="273"/>
      <c r="G150" s="273"/>
      <c r="H150" s="234"/>
    </row>
    <row r="151" spans="2:8" ht="12.75">
      <c r="B151" s="293"/>
      <c r="C151" s="293"/>
      <c r="D151" s="273"/>
      <c r="E151" s="294"/>
      <c r="F151" s="273"/>
      <c r="G151" s="273"/>
      <c r="H151" s="234"/>
    </row>
    <row r="152" spans="2:8" ht="12.75">
      <c r="B152" s="293"/>
      <c r="C152" s="293"/>
      <c r="D152" s="273"/>
      <c r="E152" s="294"/>
      <c r="F152" s="273"/>
      <c r="G152" s="273"/>
      <c r="H152" s="234"/>
    </row>
    <row r="153" spans="2:8" ht="12.75">
      <c r="B153" s="293"/>
      <c r="C153" s="293"/>
      <c r="D153" s="273"/>
      <c r="E153" s="294"/>
      <c r="F153" s="273"/>
      <c r="G153" s="273"/>
      <c r="H153" s="234"/>
    </row>
    <row r="154" spans="2:8" ht="12.75">
      <c r="B154" s="293"/>
      <c r="C154" s="293"/>
      <c r="D154" s="273"/>
      <c r="E154" s="294"/>
      <c r="F154" s="273"/>
      <c r="G154" s="273"/>
      <c r="H154" s="234"/>
    </row>
    <row r="155" spans="2:8" ht="12.75">
      <c r="B155" s="293"/>
      <c r="C155" s="293"/>
      <c r="D155" s="273"/>
      <c r="E155" s="294"/>
      <c r="F155" s="273"/>
      <c r="G155" s="273"/>
      <c r="H155" s="234"/>
    </row>
    <row r="156" spans="2:8" ht="12.75">
      <c r="B156" s="281"/>
      <c r="C156" s="281"/>
      <c r="D156" s="271"/>
      <c r="F156" s="271"/>
      <c r="H156" s="234"/>
    </row>
    <row r="157" spans="1:8" ht="12.75">
      <c r="A157" s="270" t="s">
        <v>264</v>
      </c>
      <c r="B157" s="281"/>
      <c r="C157" s="281"/>
      <c r="D157" s="271"/>
      <c r="F157" s="271"/>
      <c r="H157" s="234"/>
    </row>
    <row r="158" spans="1:8" ht="12.75">
      <c r="A158" t="s">
        <v>13</v>
      </c>
      <c r="B158" s="281">
        <v>19874</v>
      </c>
      <c r="C158" s="281">
        <v>24255</v>
      </c>
      <c r="D158" s="271">
        <v>54667</v>
      </c>
      <c r="F158" s="271">
        <v>57315</v>
      </c>
      <c r="G158" s="229"/>
      <c r="H158" s="230"/>
    </row>
    <row r="159" spans="1:8" ht="12.75">
      <c r="A159" t="s">
        <v>526</v>
      </c>
      <c r="B159" s="281"/>
      <c r="C159" s="281"/>
      <c r="D159" s="271">
        <v>220</v>
      </c>
      <c r="F159" s="271">
        <v>220</v>
      </c>
      <c r="G159" s="229"/>
      <c r="H159" s="230"/>
    </row>
    <row r="160" spans="1:8" ht="12.75">
      <c r="A160" t="s">
        <v>55</v>
      </c>
      <c r="B160" s="293">
        <f>SUM(B158:B159)</f>
        <v>19874</v>
      </c>
      <c r="C160" s="293">
        <f>SUM(C158:C159)</f>
        <v>24255</v>
      </c>
      <c r="D160" s="273">
        <f>SUM(D158:D159)</f>
        <v>54887</v>
      </c>
      <c r="F160" s="273">
        <f>SUM(F158:F159)</f>
        <v>57535</v>
      </c>
      <c r="G160" s="294"/>
      <c r="H160" s="234"/>
    </row>
    <row r="161" spans="2:8" ht="12.75">
      <c r="B161" s="293"/>
      <c r="C161" s="293"/>
      <c r="D161" s="273"/>
      <c r="F161" s="273"/>
      <c r="G161" s="294"/>
      <c r="H161" s="234"/>
    </row>
    <row r="162" spans="2:8" ht="12.75">
      <c r="B162" s="281"/>
      <c r="C162" s="281"/>
      <c r="D162" s="271"/>
      <c r="F162" s="271"/>
      <c r="H162" s="234"/>
    </row>
    <row r="163" spans="1:8" ht="12.75">
      <c r="A163" s="270" t="s">
        <v>42</v>
      </c>
      <c r="B163" s="281"/>
      <c r="C163" s="281"/>
      <c r="D163" s="271"/>
      <c r="F163" s="271"/>
      <c r="H163" s="234"/>
    </row>
    <row r="164" spans="1:8" ht="12.75">
      <c r="A164" t="s">
        <v>13</v>
      </c>
      <c r="B164" s="281">
        <v>14560</v>
      </c>
      <c r="C164" s="281">
        <v>23000</v>
      </c>
      <c r="D164" s="271">
        <v>10600</v>
      </c>
      <c r="F164" s="271">
        <v>11750</v>
      </c>
      <c r="G164" s="229"/>
      <c r="H164" s="230"/>
    </row>
    <row r="165" spans="1:8" ht="12.75">
      <c r="A165" t="s">
        <v>55</v>
      </c>
      <c r="B165" s="293">
        <f>SUM(B164)</f>
        <v>14560</v>
      </c>
      <c r="C165" s="293">
        <f>SUM(C164)</f>
        <v>23000</v>
      </c>
      <c r="D165" s="273">
        <f>SUM(D164)</f>
        <v>10600</v>
      </c>
      <c r="F165" s="273">
        <f>SUM(F164)</f>
        <v>11750</v>
      </c>
      <c r="G165" s="294"/>
      <c r="H165" s="234"/>
    </row>
    <row r="166" spans="2:8" ht="12.75">
      <c r="B166" s="293"/>
      <c r="C166" s="293"/>
      <c r="D166" s="294"/>
      <c r="F166" s="294"/>
      <c r="G166" s="294"/>
      <c r="H166" s="234"/>
    </row>
    <row r="167" spans="2:8" ht="12.75">
      <c r="B167" s="293"/>
      <c r="C167" s="293"/>
      <c r="D167" s="294"/>
      <c r="F167" s="294"/>
      <c r="G167" s="294"/>
      <c r="H167" s="234"/>
    </row>
    <row r="168" spans="1:8" ht="12.75">
      <c r="A168" s="270" t="s">
        <v>43</v>
      </c>
      <c r="B168" s="293"/>
      <c r="C168" s="293"/>
      <c r="G168" s="294"/>
      <c r="H168" s="234"/>
    </row>
    <row r="169" spans="1:8" ht="12.75">
      <c r="A169" t="s">
        <v>11</v>
      </c>
      <c r="B169" s="281"/>
      <c r="C169" s="281"/>
      <c r="D169" s="271">
        <v>74</v>
      </c>
      <c r="E169" s="229"/>
      <c r="F169" s="271"/>
      <c r="G169" s="229"/>
      <c r="H169" s="230"/>
    </row>
    <row r="170" spans="1:8" ht="12.75">
      <c r="A170" t="s">
        <v>251</v>
      </c>
      <c r="B170" s="281"/>
      <c r="C170" s="281"/>
      <c r="D170" s="271">
        <v>20</v>
      </c>
      <c r="E170" s="229"/>
      <c r="F170" s="271"/>
      <c r="G170" s="229"/>
      <c r="H170" s="230"/>
    </row>
    <row r="171" spans="1:8" ht="12.75">
      <c r="A171" t="s">
        <v>55</v>
      </c>
      <c r="B171" s="281"/>
      <c r="C171" s="281"/>
      <c r="D171" s="273">
        <f>SUM(D169:D170)</f>
        <v>94</v>
      </c>
      <c r="E171" s="273">
        <f>SUM(E169:E170)</f>
        <v>0</v>
      </c>
      <c r="F171" s="273"/>
      <c r="G171" s="273"/>
      <c r="H171" s="234"/>
    </row>
    <row r="172" spans="2:8" ht="12.75">
      <c r="B172" s="281"/>
      <c r="C172" s="281"/>
      <c r="D172" s="273"/>
      <c r="E172" s="271"/>
      <c r="F172" s="273"/>
      <c r="G172" s="273"/>
      <c r="H172" s="234"/>
    </row>
    <row r="173" spans="2:8" ht="12.75">
      <c r="B173" s="281"/>
      <c r="C173" s="281"/>
      <c r="D173" s="70"/>
      <c r="F173" s="70"/>
      <c r="H173" s="234"/>
    </row>
    <row r="174" spans="1:8" ht="12.75">
      <c r="A174" s="270" t="s">
        <v>399</v>
      </c>
      <c r="B174" s="281"/>
      <c r="C174" s="281"/>
      <c r="D174" s="70"/>
      <c r="F174" s="70"/>
      <c r="H174" s="234"/>
    </row>
    <row r="175" spans="1:8" ht="12.75">
      <c r="A175" t="s">
        <v>11</v>
      </c>
      <c r="B175" s="281">
        <v>8342</v>
      </c>
      <c r="C175" s="281">
        <v>7707</v>
      </c>
      <c r="D175" s="271">
        <v>6275</v>
      </c>
      <c r="F175" s="271">
        <v>6161</v>
      </c>
      <c r="G175" s="229"/>
      <c r="H175" s="230"/>
    </row>
    <row r="176" spans="1:8" ht="12.75">
      <c r="A176" t="s">
        <v>251</v>
      </c>
      <c r="B176" s="281">
        <v>2980</v>
      </c>
      <c r="C176" s="281">
        <v>2829</v>
      </c>
      <c r="D176" s="271">
        <v>1675</v>
      </c>
      <c r="F176" s="271">
        <v>1555</v>
      </c>
      <c r="G176" s="229"/>
      <c r="H176" s="230"/>
    </row>
    <row r="177" spans="1:8" ht="12.75">
      <c r="A177" t="s">
        <v>526</v>
      </c>
      <c r="B177" s="281"/>
      <c r="C177" s="281"/>
      <c r="D177" s="271">
        <v>7200</v>
      </c>
      <c r="F177" s="271">
        <v>7600</v>
      </c>
      <c r="G177" s="229"/>
      <c r="H177" s="230"/>
    </row>
    <row r="178" spans="1:8" ht="12.75">
      <c r="A178" t="s">
        <v>13</v>
      </c>
      <c r="B178" s="281">
        <v>2054</v>
      </c>
      <c r="C178" s="281">
        <v>1904</v>
      </c>
      <c r="D178" s="271">
        <v>6058</v>
      </c>
      <c r="F178" s="271">
        <v>4916</v>
      </c>
      <c r="G178" s="229"/>
      <c r="H178" s="230"/>
    </row>
    <row r="179" spans="1:8" ht="12.75">
      <c r="A179" t="s">
        <v>55</v>
      </c>
      <c r="B179" s="293">
        <f>SUM(B175:B178)</f>
        <v>13376</v>
      </c>
      <c r="C179" s="293">
        <f>SUM(C175:C178)</f>
        <v>12440</v>
      </c>
      <c r="D179" s="273">
        <f>SUM(D175:D178)</f>
        <v>21208</v>
      </c>
      <c r="F179" s="273">
        <f>SUM(F175:F178)</f>
        <v>20232</v>
      </c>
      <c r="G179" s="273"/>
      <c r="H179" s="234"/>
    </row>
    <row r="180" spans="2:8" ht="12.75">
      <c r="B180" s="281"/>
      <c r="C180" s="281"/>
      <c r="D180" s="297"/>
      <c r="H180" s="234"/>
    </row>
    <row r="181" spans="2:8" ht="12.75">
      <c r="B181" s="293"/>
      <c r="C181" s="293"/>
      <c r="D181" s="70"/>
      <c r="F181" s="70"/>
      <c r="H181" s="234"/>
    </row>
    <row r="182" spans="1:8" ht="12.75">
      <c r="A182" s="298" t="s">
        <v>522</v>
      </c>
      <c r="B182" s="281"/>
      <c r="C182" s="281"/>
      <c r="D182" s="70"/>
      <c r="F182" s="299"/>
      <c r="G182" s="299"/>
      <c r="H182" s="234"/>
    </row>
    <row r="183" spans="1:8" ht="12.75">
      <c r="A183" t="s">
        <v>11</v>
      </c>
      <c r="B183" s="281"/>
      <c r="C183" s="281"/>
      <c r="D183" s="271">
        <v>511</v>
      </c>
      <c r="F183" s="300"/>
      <c r="G183" s="300"/>
      <c r="H183" s="272"/>
    </row>
    <row r="184" spans="1:8" ht="12.75">
      <c r="A184" s="281" t="s">
        <v>251</v>
      </c>
      <c r="B184" s="281"/>
      <c r="C184" s="281"/>
      <c r="D184" s="271">
        <v>102</v>
      </c>
      <c r="F184" s="300"/>
      <c r="G184" s="300"/>
      <c r="H184" s="272"/>
    </row>
    <row r="185" spans="1:8" ht="12.75">
      <c r="A185" s="281" t="s">
        <v>13</v>
      </c>
      <c r="B185" s="281"/>
      <c r="C185" s="281"/>
      <c r="D185" s="271">
        <v>257</v>
      </c>
      <c r="F185" s="271"/>
      <c r="G185" s="229"/>
      <c r="H185" s="272"/>
    </row>
    <row r="186" spans="1:8" ht="12.75">
      <c r="A186" s="281" t="s">
        <v>55</v>
      </c>
      <c r="B186" s="281"/>
      <c r="C186" s="281"/>
      <c r="D186" s="296">
        <f>SUM(D183:D185)</f>
        <v>870</v>
      </c>
      <c r="F186" s="301"/>
      <c r="G186" s="243"/>
      <c r="H186" s="234"/>
    </row>
    <row r="187" spans="1:8" ht="12.75">
      <c r="A187" s="281"/>
      <c r="B187" s="281"/>
      <c r="C187" s="281"/>
      <c r="D187" s="296"/>
      <c r="F187" s="301"/>
      <c r="G187" s="243"/>
      <c r="H187" s="234"/>
    </row>
    <row r="188" spans="1:8" ht="12.75">
      <c r="A188" s="281"/>
      <c r="B188" s="281"/>
      <c r="C188" s="281"/>
      <c r="D188" s="296"/>
      <c r="F188" s="301"/>
      <c r="G188" s="243"/>
      <c r="H188" s="234"/>
    </row>
    <row r="189" spans="1:8" ht="12.75">
      <c r="A189" s="368" t="s">
        <v>523</v>
      </c>
      <c r="B189" s="281"/>
      <c r="C189" s="281"/>
      <c r="D189" s="296"/>
      <c r="F189" s="301"/>
      <c r="G189" s="243"/>
      <c r="H189" s="234"/>
    </row>
    <row r="190" spans="1:8" ht="12.75">
      <c r="A190" t="s">
        <v>11</v>
      </c>
      <c r="B190" s="281"/>
      <c r="C190" s="281"/>
      <c r="D190" s="295">
        <v>534</v>
      </c>
      <c r="F190" s="301"/>
      <c r="G190" s="243"/>
      <c r="H190" s="234"/>
    </row>
    <row r="191" spans="1:8" ht="12.75">
      <c r="A191" s="281" t="s">
        <v>251</v>
      </c>
      <c r="B191" s="281"/>
      <c r="C191" s="281"/>
      <c r="D191" s="295">
        <v>137</v>
      </c>
      <c r="F191" s="301"/>
      <c r="G191" s="243"/>
      <c r="H191" s="234"/>
    </row>
    <row r="192" spans="1:8" ht="12.75">
      <c r="A192" s="281" t="s">
        <v>13</v>
      </c>
      <c r="B192" s="281"/>
      <c r="C192" s="281"/>
      <c r="D192" s="295">
        <v>211</v>
      </c>
      <c r="F192" s="301"/>
      <c r="G192" s="243"/>
      <c r="H192" s="234"/>
    </row>
    <row r="193" spans="1:8" ht="12.75">
      <c r="A193" s="281" t="s">
        <v>55</v>
      </c>
      <c r="B193" s="281"/>
      <c r="C193" s="281"/>
      <c r="D193" s="296">
        <f>SUM(D190:D192)</f>
        <v>882</v>
      </c>
      <c r="F193" s="301"/>
      <c r="G193" s="243"/>
      <c r="H193" s="234"/>
    </row>
    <row r="194" spans="1:8" ht="12.75">
      <c r="A194" s="281"/>
      <c r="B194" s="281"/>
      <c r="C194" s="281"/>
      <c r="D194" s="296"/>
      <c r="F194" s="301"/>
      <c r="G194" s="243"/>
      <c r="H194" s="234"/>
    </row>
    <row r="195" spans="1:8" ht="12.75">
      <c r="A195" s="281"/>
      <c r="B195" s="281"/>
      <c r="C195" s="281"/>
      <c r="D195" s="296"/>
      <c r="F195" s="301"/>
      <c r="G195" s="243"/>
      <c r="H195" s="234"/>
    </row>
    <row r="196" spans="1:8" ht="12.75">
      <c r="A196" s="368" t="s">
        <v>524</v>
      </c>
      <c r="B196" s="281"/>
      <c r="C196" s="281"/>
      <c r="D196" s="296"/>
      <c r="F196" s="301"/>
      <c r="G196" s="243"/>
      <c r="H196" s="234"/>
    </row>
    <row r="197" spans="1:8" ht="12.75">
      <c r="A197" t="s">
        <v>11</v>
      </c>
      <c r="B197" s="281"/>
      <c r="C197" s="281"/>
      <c r="D197" s="295">
        <v>211</v>
      </c>
      <c r="F197" s="301"/>
      <c r="G197" s="243"/>
      <c r="H197" s="234"/>
    </row>
    <row r="198" spans="1:8" ht="12.75">
      <c r="A198" s="281" t="s">
        <v>251</v>
      </c>
      <c r="B198" s="281"/>
      <c r="C198" s="281"/>
      <c r="D198" s="295">
        <v>53</v>
      </c>
      <c r="F198" s="301"/>
      <c r="G198" s="243"/>
      <c r="H198" s="234"/>
    </row>
    <row r="199" spans="1:8" ht="12.75">
      <c r="A199" s="281" t="s">
        <v>13</v>
      </c>
      <c r="B199" s="281"/>
      <c r="C199" s="281"/>
      <c r="D199" s="295">
        <v>54</v>
      </c>
      <c r="F199" s="301"/>
      <c r="G199" s="243"/>
      <c r="H199" s="234"/>
    </row>
    <row r="200" spans="1:8" ht="12.75">
      <c r="A200" s="281" t="s">
        <v>55</v>
      </c>
      <c r="B200" s="281"/>
      <c r="C200" s="281"/>
      <c r="D200" s="296">
        <f>SUM(D197:D199)</f>
        <v>318</v>
      </c>
      <c r="F200" s="301"/>
      <c r="G200" s="243"/>
      <c r="H200" s="234"/>
    </row>
    <row r="201" spans="1:8" ht="12.75">
      <c r="A201" s="281"/>
      <c r="B201" s="281"/>
      <c r="C201" s="281"/>
      <c r="D201" s="258"/>
      <c r="F201" s="301"/>
      <c r="G201" s="243"/>
      <c r="H201" s="234"/>
    </row>
    <row r="202" spans="1:8" ht="12.75">
      <c r="A202" s="281"/>
      <c r="B202" s="281"/>
      <c r="C202" s="281"/>
      <c r="D202" s="70"/>
      <c r="F202" s="70"/>
      <c r="H202" s="234"/>
    </row>
    <row r="203" spans="1:8" ht="12.75">
      <c r="A203" s="270" t="s">
        <v>409</v>
      </c>
      <c r="B203" s="281"/>
      <c r="C203" s="281"/>
      <c r="D203" s="70"/>
      <c r="F203" s="70"/>
      <c r="H203" s="234"/>
    </row>
    <row r="204" spans="1:8" ht="12.75">
      <c r="A204" t="s">
        <v>13</v>
      </c>
      <c r="B204" s="281">
        <v>1360</v>
      </c>
      <c r="C204" s="281">
        <v>1310</v>
      </c>
      <c r="D204" s="271">
        <v>440</v>
      </c>
      <c r="E204" s="229"/>
      <c r="F204" s="271">
        <v>350</v>
      </c>
      <c r="G204" s="229"/>
      <c r="H204" s="230"/>
    </row>
    <row r="205" spans="1:8" ht="12.75">
      <c r="A205" t="s">
        <v>55</v>
      </c>
      <c r="B205" s="293">
        <f>SUM(B204:B204)</f>
        <v>1360</v>
      </c>
      <c r="C205" s="293">
        <f>SUM(C204:C204)</f>
        <v>1310</v>
      </c>
      <c r="D205" s="273">
        <f>SUM(D204:D204)</f>
        <v>440</v>
      </c>
      <c r="E205" s="273">
        <f>SUM(E204:E204)</f>
        <v>0</v>
      </c>
      <c r="F205" s="273">
        <f>SUM(F204:F204)</f>
        <v>350</v>
      </c>
      <c r="G205" s="273"/>
      <c r="H205" s="234"/>
    </row>
    <row r="206" spans="2:8" ht="12.75">
      <c r="B206" s="281"/>
      <c r="C206" s="281"/>
      <c r="D206" s="70"/>
      <c r="F206" s="70"/>
      <c r="H206" s="234"/>
    </row>
    <row r="207" spans="2:8" ht="12.75">
      <c r="B207" s="281"/>
      <c r="C207" s="281"/>
      <c r="D207" s="70"/>
      <c r="F207" s="70"/>
      <c r="H207" s="234"/>
    </row>
    <row r="208" spans="1:8" ht="12.75">
      <c r="A208" s="270" t="s">
        <v>30</v>
      </c>
      <c r="B208" s="281">
        <v>4200</v>
      </c>
      <c r="C208" s="281">
        <v>4000</v>
      </c>
      <c r="D208" s="271"/>
      <c r="E208" s="229"/>
      <c r="F208" s="271"/>
      <c r="G208" s="229"/>
      <c r="H208" s="234"/>
    </row>
    <row r="209" spans="1:8" ht="12.75">
      <c r="A209" t="s">
        <v>11</v>
      </c>
      <c r="B209" s="281"/>
      <c r="C209" s="281"/>
      <c r="D209" s="271">
        <v>240</v>
      </c>
      <c r="E209" s="229"/>
      <c r="F209" s="271">
        <v>240</v>
      </c>
      <c r="G209" s="229"/>
      <c r="H209" s="272"/>
    </row>
    <row r="210" spans="1:8" ht="12.75">
      <c r="A210" t="s">
        <v>13</v>
      </c>
      <c r="B210" s="281"/>
      <c r="C210" s="281"/>
      <c r="D210" s="271">
        <v>300</v>
      </c>
      <c r="E210" s="229"/>
      <c r="F210" s="271"/>
      <c r="G210" s="229"/>
      <c r="H210" s="272"/>
    </row>
    <row r="211" spans="1:8" ht="12.75">
      <c r="A211" s="245" t="s">
        <v>254</v>
      </c>
      <c r="B211" s="281"/>
      <c r="C211" s="281"/>
      <c r="D211" s="271">
        <v>2000</v>
      </c>
      <c r="E211" s="229"/>
      <c r="F211" s="271">
        <v>2000</v>
      </c>
      <c r="G211" s="229"/>
      <c r="H211" s="272"/>
    </row>
    <row r="212" spans="1:8" ht="12.75">
      <c r="A212" s="245" t="s">
        <v>55</v>
      </c>
      <c r="B212" s="281"/>
      <c r="C212" s="281"/>
      <c r="D212" s="296">
        <f>SUM(D209:D211)</f>
        <v>2540</v>
      </c>
      <c r="E212" s="296">
        <f>SUM(E209:E211)</f>
        <v>0</v>
      </c>
      <c r="F212" s="296">
        <f>SUM(F209:F211)</f>
        <v>2240</v>
      </c>
      <c r="G212" s="296"/>
      <c r="H212" s="234"/>
    </row>
    <row r="213" spans="1:8" ht="12.75">
      <c r="A213" s="245"/>
      <c r="B213" s="281"/>
      <c r="C213" s="281"/>
      <c r="D213" s="296"/>
      <c r="E213" s="296"/>
      <c r="F213" s="296"/>
      <c r="G213" s="296"/>
      <c r="H213" s="234"/>
    </row>
    <row r="214" spans="1:8" ht="12.75">
      <c r="A214" s="245"/>
      <c r="B214" s="281"/>
      <c r="C214" s="281"/>
      <c r="D214" s="296"/>
      <c r="E214" s="296"/>
      <c r="F214" s="296"/>
      <c r="G214" s="296"/>
      <c r="H214" s="234"/>
    </row>
    <row r="215" spans="1:8" ht="12.75">
      <c r="A215" s="245"/>
      <c r="B215" s="281"/>
      <c r="C215" s="281"/>
      <c r="D215" s="296"/>
      <c r="E215" s="296"/>
      <c r="F215" s="296"/>
      <c r="G215" s="296"/>
      <c r="H215" s="234"/>
    </row>
    <row r="216" spans="1:8" ht="12.75">
      <c r="A216" s="245"/>
      <c r="B216" s="281"/>
      <c r="C216" s="281"/>
      <c r="D216" s="296"/>
      <c r="E216" s="296"/>
      <c r="F216" s="296"/>
      <c r="G216" s="296"/>
      <c r="H216" s="234"/>
    </row>
    <row r="217" spans="1:8" ht="12.75">
      <c r="A217" s="245"/>
      <c r="B217" s="281"/>
      <c r="C217" s="281"/>
      <c r="D217" s="296"/>
      <c r="E217" s="296"/>
      <c r="F217" s="296"/>
      <c r="G217" s="296"/>
      <c r="H217" s="234"/>
    </row>
    <row r="218" spans="1:8" ht="12.75">
      <c r="A218" s="245"/>
      <c r="B218" s="281"/>
      <c r="C218" s="281"/>
      <c r="D218" s="271"/>
      <c r="E218" s="229"/>
      <c r="F218" s="271"/>
      <c r="G218" s="229"/>
      <c r="H218" s="234"/>
    </row>
    <row r="219" spans="1:8" ht="12.75">
      <c r="A219" s="270"/>
      <c r="B219" s="281"/>
      <c r="C219" s="281"/>
      <c r="D219" s="271"/>
      <c r="E219" s="229"/>
      <c r="F219" s="271"/>
      <c r="G219" s="229"/>
      <c r="H219" s="234"/>
    </row>
    <row r="220" spans="1:8" ht="12.75">
      <c r="A220" s="270" t="s">
        <v>400</v>
      </c>
      <c r="B220" s="281">
        <v>29740</v>
      </c>
      <c r="C220" s="281">
        <v>35050</v>
      </c>
      <c r="D220" s="271"/>
      <c r="E220" s="229"/>
      <c r="F220" s="271"/>
      <c r="G220" s="229"/>
      <c r="H220" s="234"/>
    </row>
    <row r="221" spans="1:8" ht="12.75">
      <c r="A221" s="245" t="s">
        <v>254</v>
      </c>
      <c r="B221" s="281"/>
      <c r="C221" s="281"/>
      <c r="D221" s="271">
        <v>2683</v>
      </c>
      <c r="E221" s="229"/>
      <c r="F221" s="271">
        <v>800</v>
      </c>
      <c r="G221" s="229"/>
      <c r="H221" s="272"/>
    </row>
    <row r="222" spans="1:8" ht="12.75">
      <c r="A222" s="245" t="s">
        <v>265</v>
      </c>
      <c r="B222" s="281"/>
      <c r="C222" s="281"/>
      <c r="D222" s="271">
        <v>482</v>
      </c>
      <c r="E222" s="229"/>
      <c r="F222" s="271">
        <v>200</v>
      </c>
      <c r="G222" s="229"/>
      <c r="H222" s="272"/>
    </row>
    <row r="223" spans="1:8" ht="12.75">
      <c r="A223" s="245" t="s">
        <v>55</v>
      </c>
      <c r="B223" s="281"/>
      <c r="C223" s="281"/>
      <c r="D223" s="296">
        <f>SUM(D221:D222)</f>
        <v>3165</v>
      </c>
      <c r="E223" s="296">
        <f>SUM(E221:E222)</f>
        <v>0</v>
      </c>
      <c r="F223" s="296">
        <f>SUM(F221:F222)</f>
        <v>1000</v>
      </c>
      <c r="G223" s="296"/>
      <c r="H223" s="234"/>
    </row>
    <row r="224" spans="1:8" ht="12.75">
      <c r="A224" s="245"/>
      <c r="B224" s="281"/>
      <c r="C224" s="281"/>
      <c r="D224" s="296"/>
      <c r="E224" s="296"/>
      <c r="F224" s="296"/>
      <c r="G224" s="296"/>
      <c r="H224" s="234"/>
    </row>
    <row r="225" spans="1:8" ht="12.75">
      <c r="A225" s="245"/>
      <c r="B225" s="281"/>
      <c r="C225" s="281"/>
      <c r="D225" s="296"/>
      <c r="E225" s="296"/>
      <c r="F225" s="296"/>
      <c r="G225" s="296"/>
      <c r="H225" s="234"/>
    </row>
    <row r="226" spans="1:8" ht="12.75">
      <c r="A226" s="270" t="s">
        <v>25</v>
      </c>
      <c r="B226" s="281"/>
      <c r="C226" s="281"/>
      <c r="D226" s="296"/>
      <c r="E226" s="296"/>
      <c r="F226" s="296"/>
      <c r="G226" s="296"/>
      <c r="H226" s="234"/>
    </row>
    <row r="227" spans="1:8" ht="12.75">
      <c r="A227" s="245" t="s">
        <v>254</v>
      </c>
      <c r="B227" s="281"/>
      <c r="C227" s="281"/>
      <c r="D227" s="295">
        <v>560</v>
      </c>
      <c r="E227" s="296"/>
      <c r="F227" s="295">
        <v>200</v>
      </c>
      <c r="G227" s="296"/>
      <c r="H227" s="234"/>
    </row>
    <row r="228" spans="1:8" ht="12.75">
      <c r="A228" s="245" t="s">
        <v>55</v>
      </c>
      <c r="B228" s="281"/>
      <c r="C228" s="281"/>
      <c r="D228" s="296">
        <f>SUM(D227)</f>
        <v>560</v>
      </c>
      <c r="E228" s="296">
        <f>SUM(E227)</f>
        <v>0</v>
      </c>
      <c r="F228" s="296">
        <f>SUM(F227)</f>
        <v>200</v>
      </c>
      <c r="G228" s="296"/>
      <c r="H228" s="234"/>
    </row>
    <row r="229" spans="1:8" ht="12.75">
      <c r="A229" s="245"/>
      <c r="B229" s="281"/>
      <c r="C229" s="281"/>
      <c r="D229" s="296"/>
      <c r="E229" s="296"/>
      <c r="F229" s="296"/>
      <c r="G229" s="296"/>
      <c r="H229" s="234"/>
    </row>
    <row r="230" spans="1:8" ht="12.75">
      <c r="A230" s="245"/>
      <c r="B230" s="281"/>
      <c r="C230" s="281"/>
      <c r="D230" s="296"/>
      <c r="E230" s="296"/>
      <c r="F230" s="296"/>
      <c r="G230" s="296"/>
      <c r="H230" s="234"/>
    </row>
    <row r="231" spans="1:8" ht="12.75">
      <c r="A231" s="270" t="s">
        <v>401</v>
      </c>
      <c r="B231" s="281"/>
      <c r="C231" s="281"/>
      <c r="D231" s="296"/>
      <c r="E231" s="296"/>
      <c r="F231" s="296"/>
      <c r="G231" s="296"/>
      <c r="H231" s="234"/>
    </row>
    <row r="232" spans="1:8" ht="12.75">
      <c r="A232" s="245" t="s">
        <v>254</v>
      </c>
      <c r="B232" s="281"/>
      <c r="C232" s="281"/>
      <c r="D232" s="295">
        <v>4000</v>
      </c>
      <c r="E232" s="296"/>
      <c r="F232" s="295">
        <v>3540</v>
      </c>
      <c r="G232" s="296"/>
      <c r="H232" s="234"/>
    </row>
    <row r="233" spans="1:8" ht="12.75">
      <c r="A233" s="245" t="s">
        <v>265</v>
      </c>
      <c r="B233" s="281"/>
      <c r="C233" s="281"/>
      <c r="D233" s="295">
        <v>720</v>
      </c>
      <c r="E233" s="296"/>
      <c r="F233" s="295">
        <v>850</v>
      </c>
      <c r="G233" s="296"/>
      <c r="H233" s="234"/>
    </row>
    <row r="234" spans="1:8" ht="12.75">
      <c r="A234" s="245" t="s">
        <v>55</v>
      </c>
      <c r="B234" s="281"/>
      <c r="C234" s="281"/>
      <c r="D234" s="296">
        <f>SUM(D232:D233)</f>
        <v>4720</v>
      </c>
      <c r="E234" s="296">
        <f>SUM(E232:E233)</f>
        <v>0</v>
      </c>
      <c r="F234" s="296">
        <f>SUM(F232:F233)</f>
        <v>4390</v>
      </c>
      <c r="G234" s="296"/>
      <c r="H234" s="234"/>
    </row>
    <row r="235" spans="1:8" ht="12.75">
      <c r="A235" s="245"/>
      <c r="B235" s="281"/>
      <c r="C235" s="281"/>
      <c r="D235" s="296"/>
      <c r="E235" s="296"/>
      <c r="F235" s="296"/>
      <c r="G235" s="296"/>
      <c r="H235" s="234"/>
    </row>
    <row r="236" spans="1:8" ht="12.75">
      <c r="A236" s="245"/>
      <c r="B236" s="281"/>
      <c r="C236" s="281"/>
      <c r="D236" s="296"/>
      <c r="E236" s="296"/>
      <c r="F236" s="296"/>
      <c r="G236" s="296"/>
      <c r="H236" s="234"/>
    </row>
    <row r="237" spans="1:8" ht="12.75">
      <c r="A237" s="270" t="s">
        <v>24</v>
      </c>
      <c r="B237" s="281"/>
      <c r="C237" s="281"/>
      <c r="D237" s="296"/>
      <c r="E237" s="296"/>
      <c r="F237" s="296"/>
      <c r="G237" s="296"/>
      <c r="H237" s="234"/>
    </row>
    <row r="238" spans="1:8" ht="12.75">
      <c r="A238" s="245" t="s">
        <v>254</v>
      </c>
      <c r="B238" s="281"/>
      <c r="C238" s="281"/>
      <c r="D238" s="295">
        <v>1163</v>
      </c>
      <c r="E238" s="296"/>
      <c r="F238" s="295">
        <v>300</v>
      </c>
      <c r="G238" s="296"/>
      <c r="H238" s="234"/>
    </row>
    <row r="239" spans="1:8" ht="12.75">
      <c r="A239" s="245" t="s">
        <v>55</v>
      </c>
      <c r="B239" s="281"/>
      <c r="C239" s="281"/>
      <c r="D239" s="296">
        <f>SUM(D238)</f>
        <v>1163</v>
      </c>
      <c r="E239" s="296">
        <f>SUM(E238)</f>
        <v>0</v>
      </c>
      <c r="F239" s="296">
        <f>SUM(F238)</f>
        <v>300</v>
      </c>
      <c r="G239" s="296"/>
      <c r="H239" s="234"/>
    </row>
    <row r="240" spans="1:8" ht="12.75">
      <c r="A240" s="245"/>
      <c r="B240" s="281"/>
      <c r="C240" s="281"/>
      <c r="D240" s="296"/>
      <c r="E240" s="296"/>
      <c r="F240" s="296"/>
      <c r="G240" s="296"/>
      <c r="H240" s="234"/>
    </row>
    <row r="241" spans="1:8" ht="12.75">
      <c r="A241" s="245"/>
      <c r="B241" s="281"/>
      <c r="C241" s="281"/>
      <c r="D241" s="296"/>
      <c r="E241" s="296"/>
      <c r="F241" s="296"/>
      <c r="G241" s="296"/>
      <c r="H241" s="234"/>
    </row>
    <row r="242" spans="1:8" ht="12.75">
      <c r="A242" s="270" t="s">
        <v>402</v>
      </c>
      <c r="B242" s="281">
        <v>11800</v>
      </c>
      <c r="C242" s="281">
        <v>8800</v>
      </c>
      <c r="D242" s="271"/>
      <c r="E242" s="229"/>
      <c r="F242" s="271"/>
      <c r="G242" s="229"/>
      <c r="H242" s="230"/>
    </row>
    <row r="243" spans="1:8" ht="12.75">
      <c r="A243" s="245" t="s">
        <v>254</v>
      </c>
      <c r="B243" s="281"/>
      <c r="C243" s="281"/>
      <c r="D243" s="271">
        <v>2326</v>
      </c>
      <c r="E243" s="229"/>
      <c r="F243" s="271">
        <v>1000</v>
      </c>
      <c r="G243" s="229"/>
      <c r="H243" s="230"/>
    </row>
    <row r="244" spans="1:8" ht="12.75">
      <c r="A244" t="s">
        <v>55</v>
      </c>
      <c r="B244" s="293">
        <f>SUM(B208:B242)</f>
        <v>45740</v>
      </c>
      <c r="C244" s="293">
        <f>SUM(C208:C242)</f>
        <v>47850</v>
      </c>
      <c r="D244" s="273">
        <f>SUM(D243:D243)</f>
        <v>2326</v>
      </c>
      <c r="E244" s="273">
        <f>SUM(E243:E243)</f>
        <v>0</v>
      </c>
      <c r="F244" s="273">
        <f>SUM(F243:F243)</f>
        <v>1000</v>
      </c>
      <c r="G244" s="273"/>
      <c r="H244" s="234"/>
    </row>
    <row r="245" spans="2:8" ht="12.75">
      <c r="B245" s="293"/>
      <c r="C245" s="293"/>
      <c r="D245" s="273"/>
      <c r="E245" s="273"/>
      <c r="F245" s="273"/>
      <c r="G245" s="273"/>
      <c r="H245" s="234"/>
    </row>
    <row r="246" spans="2:8" ht="12.75">
      <c r="B246" s="293"/>
      <c r="C246" s="293"/>
      <c r="D246" s="273"/>
      <c r="E246" s="273"/>
      <c r="F246" s="273"/>
      <c r="G246" s="273"/>
      <c r="H246" s="234"/>
    </row>
    <row r="247" spans="1:8" ht="12.75">
      <c r="A247" s="270" t="s">
        <v>27</v>
      </c>
      <c r="B247" s="293"/>
      <c r="C247" s="293"/>
      <c r="D247" s="273"/>
      <c r="E247" s="273"/>
      <c r="F247" s="273"/>
      <c r="G247" s="273"/>
      <c r="H247" s="234"/>
    </row>
    <row r="248" spans="1:8" ht="12.75">
      <c r="A248" s="245" t="s">
        <v>254</v>
      </c>
      <c r="B248" s="293"/>
      <c r="C248" s="293"/>
      <c r="D248" s="300">
        <v>1200</v>
      </c>
      <c r="E248" s="273"/>
      <c r="F248" s="300">
        <v>1200</v>
      </c>
      <c r="G248" s="273"/>
      <c r="H248" s="234"/>
    </row>
    <row r="249" spans="1:8" ht="12.75">
      <c r="A249" t="s">
        <v>55</v>
      </c>
      <c r="B249" s="293"/>
      <c r="C249" s="293"/>
      <c r="D249" s="273">
        <f>SUM(D248)</f>
        <v>1200</v>
      </c>
      <c r="E249" s="273">
        <f>SUM(E248)</f>
        <v>0</v>
      </c>
      <c r="F249" s="273">
        <f>SUM(F248)</f>
        <v>1200</v>
      </c>
      <c r="G249" s="273"/>
      <c r="H249" s="234"/>
    </row>
    <row r="250" spans="2:8" ht="12.75">
      <c r="B250" s="293"/>
      <c r="C250" s="293"/>
      <c r="D250" s="273"/>
      <c r="E250" s="273"/>
      <c r="F250" s="273"/>
      <c r="G250" s="273"/>
      <c r="H250" s="234"/>
    </row>
    <row r="251" spans="2:8" ht="12.75">
      <c r="B251" s="293"/>
      <c r="C251" s="293"/>
      <c r="D251" s="273"/>
      <c r="E251" s="273"/>
      <c r="F251" s="273"/>
      <c r="G251" s="273"/>
      <c r="H251" s="234"/>
    </row>
    <row r="252" spans="1:8" ht="12.75">
      <c r="A252" s="270" t="s">
        <v>29</v>
      </c>
      <c r="B252" s="293"/>
      <c r="C252" s="293"/>
      <c r="D252" s="273"/>
      <c r="E252" s="273"/>
      <c r="F252" s="273"/>
      <c r="G252" s="273"/>
      <c r="H252" s="234"/>
    </row>
    <row r="253" spans="1:8" ht="12.75">
      <c r="A253" s="245" t="s">
        <v>254</v>
      </c>
      <c r="B253" s="293"/>
      <c r="C253" s="293"/>
      <c r="D253" s="300">
        <v>300</v>
      </c>
      <c r="E253" s="273"/>
      <c r="F253" s="300">
        <v>300</v>
      </c>
      <c r="G253" s="273"/>
      <c r="H253" s="234"/>
    </row>
    <row r="254" spans="1:8" ht="12.75">
      <c r="A254" t="s">
        <v>55</v>
      </c>
      <c r="B254" s="293"/>
      <c r="C254" s="293"/>
      <c r="D254" s="273">
        <f>SUM(D253)</f>
        <v>300</v>
      </c>
      <c r="E254" s="273">
        <f>SUM(E253)</f>
        <v>0</v>
      </c>
      <c r="F254" s="273">
        <f>SUM(F253)</f>
        <v>300</v>
      </c>
      <c r="G254" s="273"/>
      <c r="H254" s="234"/>
    </row>
    <row r="255" spans="2:8" ht="12.75">
      <c r="B255" s="293"/>
      <c r="C255" s="293"/>
      <c r="D255" s="273"/>
      <c r="E255" s="273"/>
      <c r="F255" s="273"/>
      <c r="G255" s="273"/>
      <c r="H255" s="234"/>
    </row>
    <row r="256" spans="2:8" ht="12.75">
      <c r="B256" s="293"/>
      <c r="C256" s="293"/>
      <c r="D256" s="273"/>
      <c r="E256" s="273"/>
      <c r="F256" s="273"/>
      <c r="G256" s="273"/>
      <c r="H256" s="234"/>
    </row>
    <row r="257" spans="1:8" ht="12.75">
      <c r="A257" s="270" t="s">
        <v>403</v>
      </c>
      <c r="B257" s="293"/>
      <c r="C257" s="293"/>
      <c r="D257" s="273"/>
      <c r="E257" s="273"/>
      <c r="F257" s="273"/>
      <c r="G257" s="273"/>
      <c r="H257" s="234"/>
    </row>
    <row r="258" spans="1:8" ht="12.75">
      <c r="A258" s="245" t="s">
        <v>254</v>
      </c>
      <c r="B258" s="293"/>
      <c r="C258" s="293"/>
      <c r="D258" s="300">
        <v>200</v>
      </c>
      <c r="E258" s="273"/>
      <c r="F258" s="300">
        <v>200</v>
      </c>
      <c r="G258" s="273"/>
      <c r="H258" s="234"/>
    </row>
    <row r="259" spans="1:8" ht="12.75">
      <c r="A259" t="s">
        <v>55</v>
      </c>
      <c r="B259" s="293"/>
      <c r="C259" s="293"/>
      <c r="D259" s="273">
        <f>SUM(D258)</f>
        <v>200</v>
      </c>
      <c r="E259" s="273">
        <f>SUM(E258)</f>
        <v>0</v>
      </c>
      <c r="F259" s="273">
        <f>SUM(F258)</f>
        <v>200</v>
      </c>
      <c r="G259" s="273"/>
      <c r="H259" s="234"/>
    </row>
    <row r="260" spans="2:8" ht="12.75">
      <c r="B260" s="293"/>
      <c r="C260" s="293"/>
      <c r="D260" s="273"/>
      <c r="E260" s="273"/>
      <c r="F260" s="273"/>
      <c r="G260" s="273"/>
      <c r="H260" s="234"/>
    </row>
    <row r="261" spans="2:8" ht="12.75">
      <c r="B261" s="293"/>
      <c r="C261" s="293"/>
      <c r="D261" s="273"/>
      <c r="E261" s="273"/>
      <c r="F261" s="273"/>
      <c r="G261" s="273"/>
      <c r="H261" s="234"/>
    </row>
    <row r="262" spans="1:8" ht="12.75">
      <c r="A262" s="270" t="s">
        <v>39</v>
      </c>
      <c r="B262" s="293"/>
      <c r="C262" s="293"/>
      <c r="D262" s="273"/>
      <c r="E262" s="273"/>
      <c r="F262" s="273"/>
      <c r="G262" s="273"/>
      <c r="H262" s="234"/>
    </row>
    <row r="263" spans="1:8" ht="12.75">
      <c r="A263" s="245" t="s">
        <v>254</v>
      </c>
      <c r="B263" s="293"/>
      <c r="C263" s="293"/>
      <c r="D263" s="300">
        <v>1300</v>
      </c>
      <c r="E263" s="273"/>
      <c r="F263" s="300">
        <v>1300</v>
      </c>
      <c r="G263" s="273"/>
      <c r="H263" s="234"/>
    </row>
    <row r="264" spans="1:8" ht="12.75">
      <c r="A264" t="s">
        <v>55</v>
      </c>
      <c r="B264" s="293"/>
      <c r="C264" s="293"/>
      <c r="D264" s="273">
        <f>SUM(D263)</f>
        <v>1300</v>
      </c>
      <c r="E264" s="273">
        <f>SUM(E263)</f>
        <v>0</v>
      </c>
      <c r="F264" s="273">
        <f>SUM(F263)</f>
        <v>1300</v>
      </c>
      <c r="G264" s="273"/>
      <c r="H264" s="234"/>
    </row>
    <row r="265" spans="2:8" ht="12.75">
      <c r="B265" s="293"/>
      <c r="C265" s="293"/>
      <c r="D265" s="273"/>
      <c r="E265" s="273"/>
      <c r="F265" s="273"/>
      <c r="G265" s="273"/>
      <c r="H265" s="234"/>
    </row>
    <row r="266" spans="2:8" ht="12.75">
      <c r="B266" s="293"/>
      <c r="C266" s="293"/>
      <c r="D266" s="273"/>
      <c r="E266" s="273"/>
      <c r="F266" s="273"/>
      <c r="G266" s="273"/>
      <c r="H266" s="234"/>
    </row>
    <row r="267" spans="1:8" ht="12.75">
      <c r="A267" s="270" t="s">
        <v>404</v>
      </c>
      <c r="B267" s="293"/>
      <c r="C267" s="293"/>
      <c r="D267" s="273"/>
      <c r="E267" s="273"/>
      <c r="F267" s="273"/>
      <c r="G267" s="273"/>
      <c r="H267" s="234"/>
    </row>
    <row r="268" spans="1:8" ht="12.75">
      <c r="A268" s="245" t="s">
        <v>405</v>
      </c>
      <c r="B268" s="293"/>
      <c r="C268" s="293"/>
      <c r="D268" s="300">
        <v>200</v>
      </c>
      <c r="E268" s="273"/>
      <c r="F268" s="300">
        <v>200</v>
      </c>
      <c r="G268" s="273"/>
      <c r="H268" s="234"/>
    </row>
    <row r="269" spans="1:8" ht="12.75">
      <c r="A269" s="245" t="s">
        <v>406</v>
      </c>
      <c r="B269" s="293"/>
      <c r="C269" s="293"/>
      <c r="D269" s="300">
        <v>1500</v>
      </c>
      <c r="E269" s="273"/>
      <c r="F269" s="300">
        <v>1500</v>
      </c>
      <c r="G269" s="273"/>
      <c r="H269" s="234"/>
    </row>
    <row r="270" spans="1:8" ht="12.75">
      <c r="A270" s="245" t="s">
        <v>407</v>
      </c>
      <c r="B270" s="293"/>
      <c r="C270" s="293"/>
      <c r="D270" s="300">
        <v>1600</v>
      </c>
      <c r="E270" s="273"/>
      <c r="F270" s="300">
        <v>1600</v>
      </c>
      <c r="G270" s="273"/>
      <c r="H270" s="234"/>
    </row>
    <row r="271" spans="1:8" ht="12.75">
      <c r="A271" t="s">
        <v>55</v>
      </c>
      <c r="B271" s="293"/>
      <c r="C271" s="293"/>
      <c r="D271" s="273">
        <f>SUM(D268:D270)</f>
        <v>3300</v>
      </c>
      <c r="E271" s="273">
        <f>SUM(E268:E270)</f>
        <v>0</v>
      </c>
      <c r="F271" s="273">
        <f>SUM(F268:F270)</f>
        <v>3300</v>
      </c>
      <c r="G271" s="273"/>
      <c r="H271" s="234"/>
    </row>
    <row r="272" spans="2:8" ht="12.75">
      <c r="B272" s="293"/>
      <c r="C272" s="293"/>
      <c r="D272" s="273"/>
      <c r="E272" s="273"/>
      <c r="F272" s="273"/>
      <c r="G272" s="273"/>
      <c r="H272" s="234"/>
    </row>
    <row r="273" spans="2:8" ht="12.75">
      <c r="B273" s="293"/>
      <c r="C273" s="293"/>
      <c r="D273" s="273"/>
      <c r="E273" s="273"/>
      <c r="F273" s="273"/>
      <c r="G273" s="273"/>
      <c r="H273" s="234"/>
    </row>
    <row r="274" spans="1:8" ht="12.75">
      <c r="A274" s="270" t="s">
        <v>408</v>
      </c>
      <c r="B274" s="293"/>
      <c r="C274" s="293"/>
      <c r="D274" s="273"/>
      <c r="E274" s="273"/>
      <c r="F274" s="273"/>
      <c r="G274" s="273"/>
      <c r="H274" s="234"/>
    </row>
    <row r="275" spans="1:8" ht="12.75">
      <c r="A275" s="245" t="s">
        <v>254</v>
      </c>
      <c r="B275" s="293"/>
      <c r="C275" s="293"/>
      <c r="D275" s="300">
        <v>500</v>
      </c>
      <c r="E275" s="273"/>
      <c r="F275" s="300">
        <v>1000</v>
      </c>
      <c r="G275" s="273"/>
      <c r="H275" s="234"/>
    </row>
    <row r="276" spans="1:8" ht="12.75">
      <c r="A276" t="s">
        <v>55</v>
      </c>
      <c r="B276" s="293"/>
      <c r="C276" s="293"/>
      <c r="D276" s="273">
        <f>SUM(D275)</f>
        <v>500</v>
      </c>
      <c r="E276" s="273">
        <f>SUM(E275)</f>
        <v>0</v>
      </c>
      <c r="F276" s="273">
        <f>SUM(F275)</f>
        <v>1000</v>
      </c>
      <c r="G276" s="273"/>
      <c r="H276" s="234"/>
    </row>
    <row r="277" spans="2:8" ht="12.75">
      <c r="B277" s="293"/>
      <c r="C277" s="293"/>
      <c r="D277" s="273"/>
      <c r="E277" s="273"/>
      <c r="F277" s="273"/>
      <c r="G277" s="273"/>
      <c r="H277" s="234"/>
    </row>
    <row r="278" spans="2:8" ht="12.75">
      <c r="B278" s="293"/>
      <c r="C278" s="293"/>
      <c r="D278" s="273"/>
      <c r="E278" s="273"/>
      <c r="F278" s="273"/>
      <c r="G278" s="273"/>
      <c r="H278" s="234"/>
    </row>
    <row r="279" spans="2:8" ht="12.75">
      <c r="B279" s="293"/>
      <c r="C279" s="293"/>
      <c r="D279" s="273"/>
      <c r="E279" s="273"/>
      <c r="F279" s="273"/>
      <c r="G279" s="273"/>
      <c r="H279" s="234"/>
    </row>
    <row r="280" spans="2:8" ht="12.75">
      <c r="B280" s="293"/>
      <c r="C280" s="293"/>
      <c r="D280" s="273"/>
      <c r="E280" s="273"/>
      <c r="F280" s="273"/>
      <c r="G280" s="273"/>
      <c r="H280" s="234"/>
    </row>
    <row r="281" spans="2:8" ht="12.75">
      <c r="B281" s="293"/>
      <c r="C281" s="293"/>
      <c r="D281" s="273"/>
      <c r="E281" s="273"/>
      <c r="F281" s="273"/>
      <c r="G281" s="273"/>
      <c r="H281" s="234"/>
    </row>
    <row r="282" spans="2:8" ht="12.75">
      <c r="B282" s="293"/>
      <c r="C282" s="293"/>
      <c r="D282" s="273"/>
      <c r="E282" s="273"/>
      <c r="F282" s="273"/>
      <c r="G282" s="273"/>
      <c r="H282" s="234"/>
    </row>
    <row r="283" spans="1:8" ht="12.75">
      <c r="A283" s="290" t="s">
        <v>504</v>
      </c>
      <c r="B283" s="293"/>
      <c r="C283" s="293"/>
      <c r="D283" s="273"/>
      <c r="E283" s="273"/>
      <c r="F283" s="273"/>
      <c r="G283" s="273"/>
      <c r="H283" s="234"/>
    </row>
    <row r="284" spans="1:8" ht="12.75">
      <c r="A284" s="245" t="s">
        <v>254</v>
      </c>
      <c r="B284" s="293"/>
      <c r="C284" s="293"/>
      <c r="D284" s="300">
        <v>406</v>
      </c>
      <c r="E284" s="273"/>
      <c r="F284" s="273"/>
      <c r="G284" s="273"/>
      <c r="H284" s="234"/>
    </row>
    <row r="285" spans="1:8" ht="12.75">
      <c r="A285" t="s">
        <v>55</v>
      </c>
      <c r="B285" s="293"/>
      <c r="C285" s="293"/>
      <c r="D285" s="273">
        <f>SUM(D284)</f>
        <v>406</v>
      </c>
      <c r="E285" s="273"/>
      <c r="F285" s="273"/>
      <c r="G285" s="273"/>
      <c r="H285" s="234"/>
    </row>
    <row r="286" spans="2:8" ht="12.75">
      <c r="B286" s="293"/>
      <c r="C286" s="293"/>
      <c r="D286" s="273"/>
      <c r="E286" s="273"/>
      <c r="F286" s="273"/>
      <c r="G286" s="273"/>
      <c r="H286" s="234"/>
    </row>
    <row r="287" spans="2:8" ht="12.75">
      <c r="B287" s="293"/>
      <c r="C287" s="293"/>
      <c r="D287" s="273"/>
      <c r="E287" s="273"/>
      <c r="F287" s="273"/>
      <c r="G287" s="273"/>
      <c r="H287" s="234"/>
    </row>
    <row r="288" spans="1:8" ht="12.75">
      <c r="A288" s="290" t="s">
        <v>525</v>
      </c>
      <c r="B288" s="293"/>
      <c r="C288" s="293"/>
      <c r="D288" s="273"/>
      <c r="E288" s="273"/>
      <c r="F288" s="273"/>
      <c r="G288" s="273"/>
      <c r="H288" s="234"/>
    </row>
    <row r="289" spans="1:8" ht="12.75">
      <c r="A289" s="245" t="s">
        <v>526</v>
      </c>
      <c r="B289" s="293"/>
      <c r="C289" s="293"/>
      <c r="D289" s="300">
        <v>74</v>
      </c>
      <c r="E289" s="273"/>
      <c r="F289" s="273"/>
      <c r="G289" s="273"/>
      <c r="H289" s="234"/>
    </row>
    <row r="290" spans="1:8" ht="12.75">
      <c r="A290" t="s">
        <v>55</v>
      </c>
      <c r="B290" s="293"/>
      <c r="C290" s="293"/>
      <c r="D290" s="273">
        <f>SUM(D289)</f>
        <v>74</v>
      </c>
      <c r="E290" s="273"/>
      <c r="F290" s="273"/>
      <c r="G290" s="273"/>
      <c r="H290" s="234"/>
    </row>
    <row r="291" spans="2:8" ht="12.75">
      <c r="B291" s="293"/>
      <c r="C291" s="293"/>
      <c r="D291" s="273"/>
      <c r="E291" s="273"/>
      <c r="F291" s="273"/>
      <c r="G291" s="273"/>
      <c r="H291" s="234"/>
    </row>
    <row r="292" spans="2:8" ht="12.75">
      <c r="B292" s="293"/>
      <c r="C292" s="293"/>
      <c r="D292" s="273"/>
      <c r="E292" s="273"/>
      <c r="F292" s="273"/>
      <c r="G292" s="273"/>
      <c r="H292" s="234"/>
    </row>
    <row r="293" spans="1:8" ht="12.75">
      <c r="A293" s="290" t="s">
        <v>505</v>
      </c>
      <c r="B293" s="293"/>
      <c r="C293" s="293"/>
      <c r="D293" s="273"/>
      <c r="E293" s="273"/>
      <c r="F293" s="273"/>
      <c r="G293" s="273"/>
      <c r="H293" s="234"/>
    </row>
    <row r="294" spans="1:8" ht="12.75">
      <c r="A294" s="245" t="s">
        <v>254</v>
      </c>
      <c r="B294" s="293"/>
      <c r="C294" s="293"/>
      <c r="D294" s="300">
        <v>10</v>
      </c>
      <c r="E294" s="273"/>
      <c r="F294" s="273"/>
      <c r="G294" s="273"/>
      <c r="H294" s="234"/>
    </row>
    <row r="295" spans="1:8" ht="12.75">
      <c r="A295" t="s">
        <v>55</v>
      </c>
      <c r="B295" s="293"/>
      <c r="C295" s="293"/>
      <c r="D295" s="273">
        <f>SUM(D294)</f>
        <v>10</v>
      </c>
      <c r="E295" s="273"/>
      <c r="F295" s="273"/>
      <c r="G295" s="273"/>
      <c r="H295" s="234"/>
    </row>
    <row r="296" spans="2:8" ht="12.75">
      <c r="B296" s="293"/>
      <c r="C296" s="293"/>
      <c r="D296" s="273"/>
      <c r="E296" s="273"/>
      <c r="F296" s="273"/>
      <c r="G296" s="273"/>
      <c r="H296" s="234"/>
    </row>
    <row r="297" spans="2:8" ht="12.75">
      <c r="B297" s="293"/>
      <c r="C297" s="293"/>
      <c r="D297" s="273"/>
      <c r="E297" s="273"/>
      <c r="F297" s="273"/>
      <c r="G297" s="273"/>
      <c r="H297" s="234"/>
    </row>
    <row r="298" spans="2:8" ht="12.75">
      <c r="B298" s="293"/>
      <c r="C298" s="293"/>
      <c r="D298" s="273"/>
      <c r="E298" s="273"/>
      <c r="F298" s="273"/>
      <c r="G298" s="273"/>
      <c r="H298" s="234"/>
    </row>
    <row r="299" spans="2:8" ht="12.75">
      <c r="B299" s="281"/>
      <c r="C299" s="281"/>
      <c r="D299" s="70"/>
      <c r="F299" s="70"/>
      <c r="H299" s="234"/>
    </row>
    <row r="300" spans="1:8" ht="12.75">
      <c r="A300" s="241" t="s">
        <v>266</v>
      </c>
      <c r="B300" s="293" t="e">
        <f>SUM(+B205+#REF!+B179+#REF!+#REF!+#REF!+B165+B160+B146+B76+B244)</f>
        <v>#REF!</v>
      </c>
      <c r="C300" s="293" t="e">
        <f>SUM(+C205+#REF!+C179+#REF!+#REF!+#REF!+C165+C160+C146+C76+C244)</f>
        <v>#REF!</v>
      </c>
      <c r="D300" s="294">
        <f>SUM(D295+D290+D285+D276+D271+D264+D259+D254+D249+D244+D239+D234+D228+D223+D212+D205+D200+D193+D186+D179+D171+D165+D160+D146+D140+D133+D126+D120+D114+D108+D102+D96+D86+D81+D76+D66+D59+D54+D49+D44)</f>
        <v>1019671</v>
      </c>
      <c r="E300" s="294">
        <f>SUM(E295+E290+E285+E276+E271+E264+E259+E254+E249+E244+E239+E234+E228+E223+E212+E205+E200+E193+E186+E179+E171+E165+E160+E146+E140+E133+E126+E120+E114+E108+E102+E96+E86+E81+E76+E66+E59+E54+E49+E44)</f>
        <v>0</v>
      </c>
      <c r="F300" s="294">
        <f>SUM(F295+F290+F285+F276+F271+F264+F259+F254+F249+F244+F239+F234+F228+F223+F212+F205+F200+F193+F186+F179+F171+F165+F160+F146+F140+F133+F126+F120+F114+F108+F102+F96+F86+F81+F76+F66+F59+F54+F49+F44)</f>
        <v>1194983</v>
      </c>
      <c r="G300" s="294"/>
      <c r="H300" s="234"/>
    </row>
    <row r="301" spans="2:8" ht="12.75">
      <c r="B301" s="281"/>
      <c r="C301" s="281"/>
      <c r="D301" s="70"/>
      <c r="F301" s="70"/>
      <c r="H301" s="234"/>
    </row>
    <row r="302" spans="1:8" ht="12.75">
      <c r="A302" s="241" t="s">
        <v>11</v>
      </c>
      <c r="B302" s="281" t="e">
        <f>SUM(#REF!+#REF!+B175+#REF!+B70)</f>
        <v>#REF!</v>
      </c>
      <c r="C302" s="281" t="e">
        <f>SUM(#REF!+#REF!+C175+#REF!+C70)</f>
        <v>#REF!</v>
      </c>
      <c r="D302" s="271">
        <f>SUM(D209+D197+D190+D183+D175+D169+D137+D130+D124+D118+D112+D106+D100+D70+D63+D41)</f>
        <v>121184</v>
      </c>
      <c r="E302" s="271">
        <f>SUM(E209+E197+E190+E183+E175+E169+E137+E130+E124+E118+E112+E106+E100+E70+E63+E41)</f>
        <v>0</v>
      </c>
      <c r="F302" s="271">
        <f>SUM(F209+F197+F190+F183+F175+F169+F137+F130+F124+F118+F112+F106+F100+F70+F63+F41)</f>
        <v>103948</v>
      </c>
      <c r="G302" s="271"/>
      <c r="H302" s="272"/>
    </row>
    <row r="303" spans="1:8" ht="12.75">
      <c r="A303" s="241" t="s">
        <v>251</v>
      </c>
      <c r="B303" s="281" t="e">
        <f>SUM(#REF!+#REF!+B176+#REF!+B71)</f>
        <v>#REF!</v>
      </c>
      <c r="C303" s="281" t="e">
        <f>SUM(#REF!+#REF!+C176+#REF!+C71)</f>
        <v>#REF!</v>
      </c>
      <c r="D303" s="271">
        <f>SUM(D233+D222+D198+D191+D184+D176+D170+D138+D131+D125+D113+D71+D64+D42)</f>
        <v>31042</v>
      </c>
      <c r="E303" s="271">
        <f>SUM(E233+E222+E198+E191+E184+E176+E170+E138+E131+E125+E113+E71+E64+E42)</f>
        <v>0</v>
      </c>
      <c r="F303" s="271">
        <f>SUM(F233+F222+F198+F191+F184+F176+F170+F138+F131+F125+F113+F71+F64+F42)</f>
        <v>24294</v>
      </c>
      <c r="G303" s="271"/>
      <c r="H303" s="272"/>
    </row>
    <row r="304" spans="1:8" ht="12.75">
      <c r="A304" s="241" t="s">
        <v>13</v>
      </c>
      <c r="B304" s="281" t="e">
        <f>SUM(B204+#REF!+B178+#REF!+#REF!+B164+B158+B144+B72)</f>
        <v>#REF!</v>
      </c>
      <c r="C304" s="281" t="e">
        <f>SUM(C204+#REF!+C178+#REF!+#REF!+C164+C158+C144+C72)</f>
        <v>#REF!</v>
      </c>
      <c r="D304" s="271">
        <f>SUM(D210+D199+D192+D185+D178+D164+D158+D144+D139+D132+D72+D65+D58+D53+D48+D43+D204)</f>
        <v>221806</v>
      </c>
      <c r="E304" s="271">
        <f>SUM(E210+E199+E192+E185+E178+E164+E158+E144+E139+E132+E72+E65+E58+E53+E48+E43+E204)</f>
        <v>0</v>
      </c>
      <c r="F304" s="271">
        <f>SUM(F210+F199+F192+F185+F178+F164+F158+F144+F139+F132+F72+F65+F58+F53+F48+F43+F204)</f>
        <v>250621</v>
      </c>
      <c r="G304" s="271"/>
      <c r="H304" s="272"/>
    </row>
    <row r="305" spans="1:8" ht="12.75">
      <c r="A305" s="241" t="s">
        <v>527</v>
      </c>
      <c r="B305" s="281">
        <f>SUM(B244)</f>
        <v>45740</v>
      </c>
      <c r="C305" s="281">
        <f>SUM(C244)</f>
        <v>47850</v>
      </c>
      <c r="D305" s="271">
        <f>SUM(D275+D270+D269+D268+D263+D258+D253+D248+D243+D238+D232+D227+D221+D211+D284+D294)</f>
        <v>19948</v>
      </c>
      <c r="E305" s="271">
        <f>SUM(E275+E270+E269+E268+E263+E258+E253+E248+E243+E238+E232+E227+E221+E211+E284+E294)</f>
        <v>0</v>
      </c>
      <c r="F305" s="271">
        <f>SUM(F275+F270+F269+F268+F263+F258+F253+F248+F243+F238+F232+F227+F221+F211+F284+F294)</f>
        <v>15140</v>
      </c>
      <c r="G305" s="271"/>
      <c r="H305" s="272"/>
    </row>
    <row r="306" spans="1:8" ht="12.75">
      <c r="A306" s="241" t="s">
        <v>528</v>
      </c>
      <c r="B306" s="281" t="e">
        <f>SUM(#REF!+B73)</f>
        <v>#REF!</v>
      </c>
      <c r="C306" s="281" t="e">
        <f>SUM(#REF!+C73)</f>
        <v>#REF!</v>
      </c>
      <c r="D306" s="271">
        <f>SUM(D289+D177+D159+D145+D95+D85+D80+D73)</f>
        <v>155636</v>
      </c>
      <c r="E306" s="271">
        <f>SUM(E289+E177+E159+E145+E95+E85+E80+E73)</f>
        <v>0</v>
      </c>
      <c r="F306" s="271">
        <f>SUM(F289+F177+F159+F145+F95+F85+F80+F73)</f>
        <v>36021</v>
      </c>
      <c r="G306" s="271"/>
      <c r="H306" s="272"/>
    </row>
    <row r="307" spans="1:8" ht="12.75">
      <c r="A307" s="241" t="s">
        <v>267</v>
      </c>
      <c r="B307" s="281">
        <f>SUM(B145)</f>
        <v>250</v>
      </c>
      <c r="C307" s="281">
        <f>SUM(C145)</f>
        <v>0</v>
      </c>
      <c r="D307" s="271">
        <f>D74</f>
        <v>735</v>
      </c>
      <c r="E307" s="271">
        <f>E74</f>
        <v>0</v>
      </c>
      <c r="F307" s="271">
        <f>F74</f>
        <v>780</v>
      </c>
      <c r="G307" s="271"/>
      <c r="H307" s="272"/>
    </row>
    <row r="308" spans="1:8" ht="12.75">
      <c r="A308" s="241" t="s">
        <v>268</v>
      </c>
      <c r="B308" s="281"/>
      <c r="C308" s="281"/>
      <c r="D308" s="271">
        <f>SUM(D75)</f>
        <v>469320</v>
      </c>
      <c r="E308" s="271">
        <f>SUM(E75)</f>
        <v>0</v>
      </c>
      <c r="F308" s="271">
        <f>SUM(F75)</f>
        <v>764179</v>
      </c>
      <c r="G308" s="271"/>
      <c r="H308" s="272"/>
    </row>
    <row r="309" spans="1:8" ht="12.75">
      <c r="A309" s="241" t="s">
        <v>269</v>
      </c>
      <c r="B309" s="293" t="e">
        <f>SUM(B302:B307)</f>
        <v>#REF!</v>
      </c>
      <c r="C309" s="293" t="e">
        <f>SUM(C302:C307)</f>
        <v>#REF!</v>
      </c>
      <c r="D309" s="273">
        <f>SUM(D302:D308)</f>
        <v>1019671</v>
      </c>
      <c r="E309" s="273">
        <f>SUM(E302:E308)</f>
        <v>0</v>
      </c>
      <c r="F309" s="273">
        <f>SUM(F302:F308)</f>
        <v>1194983</v>
      </c>
      <c r="G309" s="273"/>
      <c r="H309" s="234"/>
    </row>
  </sheetData>
  <mergeCells count="10">
    <mergeCell ref="A37:A38"/>
    <mergeCell ref="B37:B38"/>
    <mergeCell ref="C37:C38"/>
    <mergeCell ref="D38:E38"/>
    <mergeCell ref="A32:G32"/>
    <mergeCell ref="A33:G33"/>
    <mergeCell ref="A1:H1"/>
    <mergeCell ref="A3:H3"/>
    <mergeCell ref="A4:H4"/>
    <mergeCell ref="A5:H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&amp;R4/A. sz. melléklet a 3/2011. (II. 24.) sz.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42">
      <selection activeCell="R43" sqref="R43"/>
    </sheetView>
  </sheetViews>
  <sheetFormatPr defaultColWidth="9.140625" defaultRowHeight="12.75"/>
  <cols>
    <col min="1" max="1" width="18.00390625" style="0" customWidth="1"/>
    <col min="4" max="4" width="8.140625" style="0" customWidth="1"/>
    <col min="5" max="5" width="0.13671875" style="0" customWidth="1"/>
    <col min="6" max="6" width="9.140625" style="0" hidden="1" customWidth="1"/>
    <col min="7" max="7" width="15.8515625" style="0" customWidth="1"/>
    <col min="8" max="8" width="0.13671875" style="0" customWidth="1"/>
    <col min="9" max="9" width="9.140625" style="0" hidden="1" customWidth="1"/>
    <col min="10" max="10" width="15.8515625" style="0" customWidth="1"/>
  </cols>
  <sheetData>
    <row r="1" spans="1:8" ht="15.75" hidden="1">
      <c r="A1" s="428"/>
      <c r="B1" s="448"/>
      <c r="C1" s="448"/>
      <c r="D1" s="448"/>
      <c r="E1" s="448"/>
      <c r="F1" s="448"/>
      <c r="G1" s="448"/>
      <c r="H1" s="448"/>
    </row>
    <row r="2" spans="1:8" ht="15.75" hidden="1">
      <c r="A2" s="261"/>
      <c r="B2" s="60"/>
      <c r="C2" s="60"/>
      <c r="D2" s="60"/>
      <c r="E2" s="60"/>
      <c r="F2" s="60"/>
      <c r="G2" s="60"/>
      <c r="H2" s="60"/>
    </row>
    <row r="3" spans="1:8" ht="15.75" hidden="1">
      <c r="A3" s="261"/>
      <c r="B3" s="60"/>
      <c r="C3" s="60"/>
      <c r="D3" s="60"/>
      <c r="E3" s="60"/>
      <c r="F3" s="60"/>
      <c r="G3" s="60"/>
      <c r="H3" s="60"/>
    </row>
    <row r="4" spans="1:8" ht="15.75" hidden="1">
      <c r="A4" s="428"/>
      <c r="B4" s="448"/>
      <c r="C4" s="448"/>
      <c r="D4" s="448"/>
      <c r="E4" s="448"/>
      <c r="F4" s="448"/>
      <c r="G4" s="448"/>
      <c r="H4" s="448"/>
    </row>
    <row r="5" spans="1:8" ht="15.75" hidden="1">
      <c r="A5" s="428"/>
      <c r="B5" s="448"/>
      <c r="C5" s="448"/>
      <c r="D5" s="448"/>
      <c r="E5" s="448"/>
      <c r="F5" s="448"/>
      <c r="G5" s="448"/>
      <c r="H5" s="448"/>
    </row>
    <row r="6" spans="1:8" ht="9" customHeight="1" hidden="1">
      <c r="A6" s="428"/>
      <c r="B6" s="448"/>
      <c r="C6" s="448"/>
      <c r="D6" s="448"/>
      <c r="E6" s="448"/>
      <c r="F6" s="448"/>
      <c r="G6" s="448"/>
      <c r="H6" s="448"/>
    </row>
    <row r="7" spans="1:8" ht="15.75" hidden="1">
      <c r="A7" s="35"/>
      <c r="B7" s="60"/>
      <c r="C7" s="60"/>
      <c r="D7" s="60"/>
      <c r="E7" s="60"/>
      <c r="F7" s="60"/>
      <c r="G7" s="60"/>
      <c r="H7" s="60"/>
    </row>
    <row r="8" spans="1:8" ht="15.75" hidden="1">
      <c r="A8" s="262"/>
      <c r="B8" s="60"/>
      <c r="C8" s="60"/>
      <c r="D8" s="60"/>
      <c r="E8" s="60"/>
      <c r="F8" s="60"/>
      <c r="G8" s="60"/>
      <c r="H8" s="60"/>
    </row>
    <row r="9" spans="1:8" ht="15.75" hidden="1">
      <c r="A9" s="262"/>
      <c r="B9" s="60"/>
      <c r="C9" s="60"/>
      <c r="D9" s="60"/>
      <c r="E9" s="60"/>
      <c r="F9" s="60"/>
      <c r="G9" s="60"/>
      <c r="H9" s="60"/>
    </row>
    <row r="10" spans="1:8" ht="15.75" hidden="1">
      <c r="A10" s="262"/>
      <c r="B10" s="60"/>
      <c r="C10" s="60"/>
      <c r="D10" s="60"/>
      <c r="E10" s="60"/>
      <c r="F10" s="60"/>
      <c r="G10" s="60"/>
      <c r="H10" s="60"/>
    </row>
    <row r="11" spans="1:8" ht="15.75" hidden="1">
      <c r="A11" s="262"/>
      <c r="B11" s="60"/>
      <c r="C11" s="60"/>
      <c r="D11" s="60"/>
      <c r="E11" s="60"/>
      <c r="F11" s="60"/>
      <c r="G11" s="60"/>
      <c r="H11" s="60"/>
    </row>
    <row r="12" spans="1:8" ht="15.75" hidden="1">
      <c r="A12" s="60"/>
      <c r="B12" s="60"/>
      <c r="C12" s="60"/>
      <c r="D12" s="60"/>
      <c r="E12" s="60"/>
      <c r="F12" s="60"/>
      <c r="G12" s="60"/>
      <c r="H12" s="101"/>
    </row>
    <row r="13" spans="1:8" ht="58.5" customHeight="1" hidden="1">
      <c r="A13" s="264"/>
      <c r="B13" s="264"/>
      <c r="C13" s="264"/>
      <c r="D13" s="264"/>
      <c r="E13" s="264"/>
      <c r="F13" s="264"/>
      <c r="G13" s="264"/>
      <c r="H13" s="264"/>
    </row>
    <row r="14" spans="1:8" ht="39.75" customHeight="1" hidden="1">
      <c r="A14" s="259"/>
      <c r="B14" s="120"/>
      <c r="C14" s="263"/>
      <c r="D14" s="120"/>
      <c r="E14" s="263"/>
      <c r="F14" s="263"/>
      <c r="G14" s="120"/>
      <c r="H14" s="120"/>
    </row>
    <row r="15" spans="1:8" ht="39.75" customHeight="1" hidden="1">
      <c r="A15" s="259"/>
      <c r="B15" s="120"/>
      <c r="C15" s="120"/>
      <c r="D15" s="120"/>
      <c r="E15" s="120"/>
      <c r="F15" s="120"/>
      <c r="G15" s="120"/>
      <c r="H15" s="120"/>
    </row>
    <row r="16" spans="1:8" ht="39.75" customHeight="1" hidden="1">
      <c r="A16" s="259"/>
      <c r="B16" s="120"/>
      <c r="C16" s="120"/>
      <c r="D16" s="120"/>
      <c r="E16" s="120"/>
      <c r="F16" s="120"/>
      <c r="G16" s="120"/>
      <c r="H16" s="120"/>
    </row>
    <row r="17" spans="1:8" ht="39.75" customHeight="1" hidden="1">
      <c r="A17" s="259"/>
      <c r="B17" s="120"/>
      <c r="C17" s="263"/>
      <c r="D17" s="120"/>
      <c r="E17" s="263"/>
      <c r="F17" s="263"/>
      <c r="G17" s="120"/>
      <c r="H17" s="120"/>
    </row>
    <row r="18" spans="1:8" ht="39.75" customHeight="1" hidden="1">
      <c r="A18" s="259"/>
      <c r="B18" s="120"/>
      <c r="C18" s="120"/>
      <c r="D18" s="120"/>
      <c r="E18" s="120"/>
      <c r="F18" s="120"/>
      <c r="G18" s="120"/>
      <c r="H18" s="120"/>
    </row>
    <row r="19" spans="1:8" ht="39.75" customHeight="1" hidden="1">
      <c r="A19" s="260"/>
      <c r="B19" s="93"/>
      <c r="C19" s="93"/>
      <c r="D19" s="93"/>
      <c r="E19" s="93"/>
      <c r="F19" s="93"/>
      <c r="G19" s="93"/>
      <c r="H19" s="93"/>
    </row>
    <row r="20" ht="12.75" hidden="1"/>
    <row r="21" ht="12.75" hidden="1"/>
    <row r="22" spans="1:11" ht="12.75">
      <c r="A22" s="241" t="s">
        <v>256</v>
      </c>
      <c r="B22" s="241"/>
      <c r="C22" s="241"/>
      <c r="D22" s="241"/>
      <c r="E22" s="241"/>
      <c r="F22" s="241"/>
      <c r="G22" s="241"/>
      <c r="H22" s="241"/>
      <c r="I22" s="241"/>
      <c r="K22" t="s">
        <v>248</v>
      </c>
    </row>
    <row r="23" spans="1:9" ht="12.75">
      <c r="A23" s="241"/>
      <c r="B23" s="241"/>
      <c r="C23" s="241"/>
      <c r="D23" s="241"/>
      <c r="E23" s="241"/>
      <c r="F23" s="241"/>
      <c r="G23" s="241"/>
      <c r="H23" s="241"/>
      <c r="I23" s="241"/>
    </row>
    <row r="24" spans="1:9" ht="12.75">
      <c r="A24" s="241"/>
      <c r="B24" s="241"/>
      <c r="C24" s="241"/>
      <c r="D24" s="241"/>
      <c r="E24" s="241"/>
      <c r="F24" s="241"/>
      <c r="G24" s="241"/>
      <c r="H24" s="241"/>
      <c r="I24" s="241"/>
    </row>
    <row r="25" spans="1:12" ht="12.75">
      <c r="A25" s="265"/>
      <c r="B25" s="265"/>
      <c r="C25" s="265"/>
      <c r="D25" s="265"/>
      <c r="E25" s="265"/>
      <c r="F25" s="265"/>
      <c r="G25" s="265"/>
      <c r="H25" s="265"/>
      <c r="I25" s="265"/>
      <c r="J25" s="266"/>
      <c r="K25" s="60"/>
      <c r="L25" s="60"/>
    </row>
    <row r="26" spans="1:12" ht="12.75">
      <c r="A26" s="251" t="s">
        <v>249</v>
      </c>
      <c r="B26" s="251"/>
      <c r="C26" s="251"/>
      <c r="D26" s="251"/>
      <c r="E26" s="251" t="s">
        <v>250</v>
      </c>
      <c r="F26" s="251"/>
      <c r="G26" s="250" t="s">
        <v>392</v>
      </c>
      <c r="H26" s="251"/>
      <c r="I26" s="251"/>
      <c r="J26" s="250" t="s">
        <v>521</v>
      </c>
      <c r="K26" s="251"/>
      <c r="L26" s="269"/>
    </row>
    <row r="27" spans="1:12" ht="12.75">
      <c r="A27" s="268"/>
      <c r="B27" s="268"/>
      <c r="C27" s="268"/>
      <c r="D27" s="268"/>
      <c r="E27" s="268"/>
      <c r="F27" s="268"/>
      <c r="G27" s="226" t="s">
        <v>529</v>
      </c>
      <c r="H27" s="268"/>
      <c r="I27" s="268"/>
      <c r="J27" s="226" t="s">
        <v>477</v>
      </c>
      <c r="K27" s="250"/>
      <c r="L27" s="269"/>
    </row>
    <row r="28" spans="1:12" ht="12.75">
      <c r="A28" s="251"/>
      <c r="B28" s="251"/>
      <c r="C28" s="251"/>
      <c r="D28" s="251"/>
      <c r="E28" s="251"/>
      <c r="F28" s="251"/>
      <c r="G28" s="250"/>
      <c r="H28" s="251"/>
      <c r="I28" s="251"/>
      <c r="J28" s="250"/>
      <c r="K28" s="250"/>
      <c r="L28" s="269"/>
    </row>
    <row r="29" spans="1:12" ht="12.75">
      <c r="A29" s="270" t="s">
        <v>7</v>
      </c>
      <c r="G29" s="271"/>
      <c r="J29" s="271"/>
      <c r="K29" s="275"/>
      <c r="L29" s="255"/>
    </row>
    <row r="30" spans="1:12" ht="12.75">
      <c r="A30" t="s">
        <v>11</v>
      </c>
      <c r="E30">
        <v>15054</v>
      </c>
      <c r="G30" s="271">
        <v>8907</v>
      </c>
      <c r="J30" s="271">
        <v>14932</v>
      </c>
      <c r="K30" s="275"/>
      <c r="L30" s="254"/>
    </row>
    <row r="31" spans="1:12" ht="12.75">
      <c r="A31" t="s">
        <v>251</v>
      </c>
      <c r="E31">
        <v>5137</v>
      </c>
      <c r="G31" s="271">
        <v>2334</v>
      </c>
      <c r="J31" s="271">
        <v>3505</v>
      </c>
      <c r="K31" s="275"/>
      <c r="L31" s="254"/>
    </row>
    <row r="32" spans="1:12" ht="12.75">
      <c r="A32" t="s">
        <v>13</v>
      </c>
      <c r="E32">
        <v>11737</v>
      </c>
      <c r="G32" s="271">
        <v>14600</v>
      </c>
      <c r="J32" s="271">
        <v>20550</v>
      </c>
      <c r="K32" s="275"/>
      <c r="L32" s="254"/>
    </row>
    <row r="33" spans="1:12" ht="12.75">
      <c r="A33" t="s">
        <v>254</v>
      </c>
      <c r="G33" s="271">
        <v>4115</v>
      </c>
      <c r="J33" s="271">
        <v>3604</v>
      </c>
      <c r="K33" s="275"/>
      <c r="L33" s="254"/>
    </row>
    <row r="34" spans="1:12" ht="12.75">
      <c r="A34" t="s">
        <v>55</v>
      </c>
      <c r="E34" s="241">
        <v>31928</v>
      </c>
      <c r="G34" s="273">
        <f>SUM(G30:G33)</f>
        <v>29956</v>
      </c>
      <c r="J34" s="273">
        <f>SUM(J30:J33)</f>
        <v>42591</v>
      </c>
      <c r="K34" s="276"/>
      <c r="L34" s="255"/>
    </row>
    <row r="35" spans="7:12" ht="12.75">
      <c r="G35" s="271"/>
      <c r="J35" s="271"/>
      <c r="K35" s="275"/>
      <c r="L35" s="255"/>
    </row>
    <row r="36" spans="1:12" ht="12.75">
      <c r="A36" s="270" t="s">
        <v>5</v>
      </c>
      <c r="G36" s="271"/>
      <c r="J36" s="271"/>
      <c r="K36" s="275"/>
      <c r="L36" s="255"/>
    </row>
    <row r="37" spans="1:12" ht="12.75">
      <c r="A37" t="s">
        <v>13</v>
      </c>
      <c r="E37">
        <v>20427</v>
      </c>
      <c r="G37" s="271">
        <v>4500</v>
      </c>
      <c r="J37" s="271">
        <v>4598</v>
      </c>
      <c r="K37" s="275"/>
      <c r="L37" s="254"/>
    </row>
    <row r="38" spans="1:12" ht="12.75">
      <c r="A38" t="s">
        <v>55</v>
      </c>
      <c r="E38" s="241">
        <v>20427</v>
      </c>
      <c r="G38" s="273">
        <f>SUM(G37)</f>
        <v>4500</v>
      </c>
      <c r="J38" s="273">
        <f>SUM(J37)</f>
        <v>4598</v>
      </c>
      <c r="K38" s="276"/>
      <c r="L38" s="255"/>
    </row>
    <row r="39" spans="7:12" ht="12.75">
      <c r="G39" s="271"/>
      <c r="J39" s="271"/>
      <c r="K39" s="275"/>
      <c r="L39" s="255"/>
    </row>
    <row r="40" spans="1:12" ht="12.75">
      <c r="A40" s="270" t="s">
        <v>418</v>
      </c>
      <c r="G40" s="271"/>
      <c r="J40" s="271"/>
      <c r="K40" s="275"/>
      <c r="L40" s="255"/>
    </row>
    <row r="41" spans="1:12" ht="12.75">
      <c r="A41" t="s">
        <v>11</v>
      </c>
      <c r="E41">
        <v>83709</v>
      </c>
      <c r="G41" s="271">
        <v>36914</v>
      </c>
      <c r="J41" s="271">
        <v>34719</v>
      </c>
      <c r="K41" s="275"/>
      <c r="L41" s="254"/>
    </row>
    <row r="42" spans="1:12" ht="12.75">
      <c r="A42" t="s">
        <v>251</v>
      </c>
      <c r="E42">
        <v>27481</v>
      </c>
      <c r="G42" s="271">
        <v>9761</v>
      </c>
      <c r="J42" s="271">
        <v>8690</v>
      </c>
      <c r="K42" s="275"/>
      <c r="L42" s="254"/>
    </row>
    <row r="43" spans="1:12" ht="12.75">
      <c r="A43" t="s">
        <v>13</v>
      </c>
      <c r="E43">
        <v>2941</v>
      </c>
      <c r="G43" s="271"/>
      <c r="J43" s="271">
        <v>470</v>
      </c>
      <c r="K43" s="275"/>
      <c r="L43" s="254"/>
    </row>
    <row r="44" spans="1:12" ht="12.75">
      <c r="A44" t="s">
        <v>55</v>
      </c>
      <c r="E44" s="241">
        <v>114131</v>
      </c>
      <c r="G44" s="273">
        <f>SUM(G41:G43)</f>
        <v>46675</v>
      </c>
      <c r="J44" s="273">
        <f>SUM(J41:J43)</f>
        <v>43879</v>
      </c>
      <c r="K44" s="276"/>
      <c r="L44" s="255"/>
    </row>
    <row r="45" spans="5:12" ht="12.75">
      <c r="E45" s="241"/>
      <c r="G45" s="273"/>
      <c r="J45" s="273"/>
      <c r="K45" s="276"/>
      <c r="L45" s="255"/>
    </row>
    <row r="46" spans="1:12" ht="12.75">
      <c r="A46" s="270" t="s">
        <v>419</v>
      </c>
      <c r="E46" s="241"/>
      <c r="G46" s="273"/>
      <c r="J46" s="273"/>
      <c r="K46" s="276"/>
      <c r="L46" s="255"/>
    </row>
    <row r="47" spans="1:12" ht="12.75">
      <c r="A47" t="s">
        <v>11</v>
      </c>
      <c r="E47" s="241"/>
      <c r="G47" s="300">
        <v>71496</v>
      </c>
      <c r="J47" s="300">
        <v>70580</v>
      </c>
      <c r="K47" s="276"/>
      <c r="L47" s="255"/>
    </row>
    <row r="48" spans="1:12" ht="12.75">
      <c r="A48" t="s">
        <v>251</v>
      </c>
      <c r="E48" s="241"/>
      <c r="G48" s="300">
        <v>18851</v>
      </c>
      <c r="J48" s="300">
        <v>17650</v>
      </c>
      <c r="K48" s="276"/>
      <c r="L48" s="255"/>
    </row>
    <row r="49" spans="1:12" ht="12.75">
      <c r="A49" t="s">
        <v>13</v>
      </c>
      <c r="E49" s="241"/>
      <c r="G49" s="300">
        <v>9107</v>
      </c>
      <c r="J49" s="300">
        <v>9780</v>
      </c>
      <c r="K49" s="276"/>
      <c r="L49" s="255"/>
    </row>
    <row r="50" spans="1:12" ht="12.75">
      <c r="A50" t="s">
        <v>254</v>
      </c>
      <c r="E50" s="241"/>
      <c r="G50" s="300">
        <v>5344</v>
      </c>
      <c r="J50" s="300">
        <v>3880</v>
      </c>
      <c r="K50" s="276"/>
      <c r="L50" s="255"/>
    </row>
    <row r="51" spans="1:12" ht="12.75">
      <c r="A51" t="s">
        <v>55</v>
      </c>
      <c r="E51" s="241"/>
      <c r="G51" s="273">
        <f>SUM(G47:G50)</f>
        <v>104798</v>
      </c>
      <c r="J51" s="273">
        <f>SUM(J47:J50)</f>
        <v>101890</v>
      </c>
      <c r="K51" s="276"/>
      <c r="L51" s="255"/>
    </row>
    <row r="52" spans="7:12" ht="12.75">
      <c r="G52" s="70"/>
      <c r="J52" s="70"/>
      <c r="K52" s="280"/>
      <c r="L52" s="255"/>
    </row>
    <row r="53" spans="1:12" ht="12.75">
      <c r="A53" s="270" t="s">
        <v>257</v>
      </c>
      <c r="G53" s="70"/>
      <c r="J53" s="70"/>
      <c r="K53" s="280"/>
      <c r="L53" s="255"/>
    </row>
    <row r="54" spans="1:16" ht="12.75">
      <c r="A54" t="s">
        <v>11</v>
      </c>
      <c r="E54">
        <v>12566</v>
      </c>
      <c r="G54" s="271">
        <v>9728</v>
      </c>
      <c r="H54" s="229"/>
      <c r="I54" s="229"/>
      <c r="J54" s="271">
        <v>9470</v>
      </c>
      <c r="K54" s="275"/>
      <c r="L54" s="254"/>
      <c r="P54" s="270"/>
    </row>
    <row r="55" spans="1:12" ht="12.75">
      <c r="A55" t="s">
        <v>251</v>
      </c>
      <c r="E55">
        <v>4165</v>
      </c>
      <c r="G55" s="271">
        <v>2596</v>
      </c>
      <c r="H55" s="229"/>
      <c r="I55" s="229"/>
      <c r="J55" s="271">
        <v>2345</v>
      </c>
      <c r="K55" s="275"/>
      <c r="L55" s="254"/>
    </row>
    <row r="56" spans="1:12" ht="12.75">
      <c r="A56" t="s">
        <v>13</v>
      </c>
      <c r="E56">
        <v>145</v>
      </c>
      <c r="G56" s="271">
        <v>170</v>
      </c>
      <c r="H56" s="229"/>
      <c r="I56" s="229"/>
      <c r="J56" s="271">
        <v>320</v>
      </c>
      <c r="K56" s="275"/>
      <c r="L56" s="254"/>
    </row>
    <row r="57" spans="1:12" ht="12.75">
      <c r="A57" t="s">
        <v>55</v>
      </c>
      <c r="E57" s="241">
        <v>16876</v>
      </c>
      <c r="G57" s="273">
        <f>SUM(G54:G56)</f>
        <v>12494</v>
      </c>
      <c r="H57" s="229"/>
      <c r="I57" s="229"/>
      <c r="J57" s="273">
        <f>SUM(J54:J56)</f>
        <v>12135</v>
      </c>
      <c r="K57" s="276"/>
      <c r="L57" s="255"/>
    </row>
    <row r="58" spans="7:12" ht="12.75">
      <c r="G58" s="271"/>
      <c r="H58" s="229"/>
      <c r="I58" s="229"/>
      <c r="J58" s="271"/>
      <c r="K58" s="275"/>
      <c r="L58" s="255"/>
    </row>
    <row r="59" spans="1:12" ht="12.75">
      <c r="A59" s="270" t="s">
        <v>9</v>
      </c>
      <c r="G59" s="271"/>
      <c r="H59" s="229"/>
      <c r="I59" s="229"/>
      <c r="J59" s="271"/>
      <c r="K59" s="275"/>
      <c r="L59" s="255"/>
    </row>
    <row r="60" spans="1:12" ht="12.75">
      <c r="A60" t="s">
        <v>13</v>
      </c>
      <c r="E60">
        <v>1200</v>
      </c>
      <c r="G60" s="271">
        <v>400</v>
      </c>
      <c r="H60" s="229"/>
      <c r="I60" s="229"/>
      <c r="J60" s="271">
        <v>400</v>
      </c>
      <c r="K60" s="275"/>
      <c r="L60" s="254"/>
    </row>
    <row r="61" spans="1:12" ht="12.75">
      <c r="A61" t="s">
        <v>55</v>
      </c>
      <c r="E61" s="241">
        <v>6709</v>
      </c>
      <c r="G61" s="273">
        <f>SUM(G60)</f>
        <v>400</v>
      </c>
      <c r="H61" s="229"/>
      <c r="I61" s="229"/>
      <c r="J61" s="273">
        <f>SUM(J60:J60)</f>
        <v>400</v>
      </c>
      <c r="K61" s="276"/>
      <c r="L61" s="255"/>
    </row>
    <row r="62" spans="7:12" ht="12.75">
      <c r="G62" s="271"/>
      <c r="H62" s="229"/>
      <c r="I62" s="229"/>
      <c r="J62" s="271"/>
      <c r="K62" s="275"/>
      <c r="L62" s="255"/>
    </row>
    <row r="63" spans="1:12" ht="12.75">
      <c r="A63" s="241" t="s">
        <v>258</v>
      </c>
      <c r="B63" s="241"/>
      <c r="C63" s="241"/>
      <c r="D63" s="241"/>
      <c r="E63" s="241" t="e">
        <f>#REF!+E61+E57+#REF!+E44+#REF!+#REF!+E38+E34+#REF!</f>
        <v>#REF!</v>
      </c>
      <c r="F63" s="241"/>
      <c r="G63" s="273">
        <f>SUM(G61+G57+G51+G44+G38+G34)</f>
        <v>198823</v>
      </c>
      <c r="H63" s="273">
        <f>SUM(H61+H57+H51+H44+H38+H34)</f>
        <v>0</v>
      </c>
      <c r="I63" s="273">
        <f>SUM(I61+I57+I51+I44+I38+I34)</f>
        <v>0</v>
      </c>
      <c r="J63" s="273">
        <f>SUM(J61+J57+J51+J44+J38+J34)</f>
        <v>205493</v>
      </c>
      <c r="K63" s="276"/>
      <c r="L63" s="255"/>
    </row>
    <row r="64" spans="7:12" ht="12.75">
      <c r="G64" s="271"/>
      <c r="H64" s="229"/>
      <c r="I64" s="229"/>
      <c r="J64" s="271"/>
      <c r="K64" s="275"/>
      <c r="L64" s="255"/>
    </row>
    <row r="65" spans="1:12" ht="12.75">
      <c r="A65" s="241" t="s">
        <v>11</v>
      </c>
      <c r="B65" s="241"/>
      <c r="C65" s="241"/>
      <c r="D65" s="241"/>
      <c r="E65" s="241" t="e">
        <f>#REF!+E54+#REF!+E41+#REF!+#REF!+E30</f>
        <v>#REF!</v>
      </c>
      <c r="F65" s="241"/>
      <c r="G65" s="273">
        <f aca="true" t="shared" si="0" ref="G65:J66">SUM(G54+G47+G41+G30)</f>
        <v>127045</v>
      </c>
      <c r="H65" s="273">
        <f t="shared" si="0"/>
        <v>0</v>
      </c>
      <c r="I65" s="273">
        <f t="shared" si="0"/>
        <v>0</v>
      </c>
      <c r="J65" s="273">
        <f t="shared" si="0"/>
        <v>129701</v>
      </c>
      <c r="K65" s="276"/>
      <c r="L65" s="255"/>
    </row>
    <row r="66" spans="1:12" ht="12.75">
      <c r="A66" s="241" t="s">
        <v>251</v>
      </c>
      <c r="B66" s="241"/>
      <c r="C66" s="241"/>
      <c r="D66" s="241"/>
      <c r="E66" s="241" t="e">
        <f>#REF!+E55+#REF!+E42+#REF!+#REF!+E31</f>
        <v>#REF!</v>
      </c>
      <c r="F66" s="241"/>
      <c r="G66" s="273">
        <f t="shared" si="0"/>
        <v>33542</v>
      </c>
      <c r="H66" s="273">
        <f t="shared" si="0"/>
        <v>0</v>
      </c>
      <c r="I66" s="273">
        <f t="shared" si="0"/>
        <v>0</v>
      </c>
      <c r="J66" s="273">
        <f t="shared" si="0"/>
        <v>32190</v>
      </c>
      <c r="K66" s="276"/>
      <c r="L66" s="255"/>
    </row>
    <row r="67" spans="1:12" ht="12.75">
      <c r="A67" s="241" t="s">
        <v>13</v>
      </c>
      <c r="B67" s="241"/>
      <c r="C67" s="241"/>
      <c r="D67" s="241"/>
      <c r="E67" s="241" t="e">
        <f>#REF!+E60+E56+#REF!+E43+#REF!+#REF!+E37+E32+#REF!</f>
        <v>#REF!</v>
      </c>
      <c r="F67" s="241"/>
      <c r="G67" s="273">
        <f>SUM(G56+G49+G37+G32+G60)</f>
        <v>28777</v>
      </c>
      <c r="H67" s="273">
        <f>SUM(H56+H49+H37+H32+H60)</f>
        <v>0</v>
      </c>
      <c r="I67" s="273">
        <f>SUM(I56+I49+I37+I32+I60)</f>
        <v>0</v>
      </c>
      <c r="J67" s="273">
        <f>SUM(J56+J49+J37+J32+J60+J43)</f>
        <v>36118</v>
      </c>
      <c r="K67" s="276"/>
      <c r="L67" s="255"/>
    </row>
    <row r="68" spans="1:12" ht="12.75">
      <c r="A68" s="241" t="s">
        <v>254</v>
      </c>
      <c r="D68" s="241"/>
      <c r="E68" s="241"/>
      <c r="F68" s="241"/>
      <c r="G68" s="273">
        <f>SUM(G50+G33)</f>
        <v>9459</v>
      </c>
      <c r="H68" s="273">
        <f>SUM(H50+H33)</f>
        <v>0</v>
      </c>
      <c r="I68" s="273">
        <f>SUM(I50+I33)</f>
        <v>0</v>
      </c>
      <c r="J68" s="273">
        <f>SUM(J50+J33)</f>
        <v>7484</v>
      </c>
      <c r="K68" s="276"/>
      <c r="L68" s="255"/>
    </row>
    <row r="69" spans="1:12" ht="12.75">
      <c r="A69" s="241" t="s">
        <v>55</v>
      </c>
      <c r="B69" s="241"/>
      <c r="C69" s="241"/>
      <c r="D69" s="241"/>
      <c r="E69" s="241" t="e">
        <f>SUM(E65:E67)</f>
        <v>#REF!</v>
      </c>
      <c r="F69" s="241"/>
      <c r="G69" s="273">
        <f>SUM(G65:G68)</f>
        <v>198823</v>
      </c>
      <c r="H69" s="273">
        <f>SUM(H65:H68)</f>
        <v>0</v>
      </c>
      <c r="I69" s="273">
        <f>SUM(I65:I68)</f>
        <v>0</v>
      </c>
      <c r="J69" s="273">
        <f>SUM(J65:J68)</f>
        <v>205493</v>
      </c>
      <c r="K69" s="276"/>
      <c r="L69" s="255"/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&amp;R4/B. sz. melléklet a 3/2011. (II. 24.) sz.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30">
      <selection activeCell="S44" sqref="S44"/>
    </sheetView>
  </sheetViews>
  <sheetFormatPr defaultColWidth="9.140625" defaultRowHeight="12.75"/>
  <cols>
    <col min="1" max="1" width="18.00390625" style="0" customWidth="1"/>
    <col min="4" max="4" width="9.00390625" style="0" customWidth="1"/>
    <col min="5" max="5" width="9.140625" style="0" hidden="1" customWidth="1"/>
    <col min="6" max="6" width="10.421875" style="0" hidden="1" customWidth="1"/>
    <col min="7" max="7" width="12.7109375" style="0" customWidth="1"/>
    <col min="8" max="8" width="4.140625" style="0" hidden="1" customWidth="1"/>
    <col min="9" max="9" width="9.140625" style="0" hidden="1" customWidth="1"/>
    <col min="10" max="10" width="12.140625" style="0" customWidth="1"/>
  </cols>
  <sheetData>
    <row r="1" spans="1:8" ht="3" customHeight="1">
      <c r="A1" s="437"/>
      <c r="B1" s="458"/>
      <c r="C1" s="458"/>
      <c r="D1" s="458"/>
      <c r="E1" s="458"/>
      <c r="F1" s="458"/>
      <c r="G1" s="458"/>
      <c r="H1" s="458"/>
    </row>
    <row r="2" ht="15.75" hidden="1">
      <c r="A2" s="1"/>
    </row>
    <row r="3" ht="15.75" hidden="1">
      <c r="A3" s="1"/>
    </row>
    <row r="4" spans="1:8" ht="15.75" hidden="1">
      <c r="A4" s="428"/>
      <c r="B4" s="448"/>
      <c r="C4" s="448"/>
      <c r="D4" s="448"/>
      <c r="E4" s="448"/>
      <c r="F4" s="448"/>
      <c r="G4" s="448"/>
      <c r="H4" s="448"/>
    </row>
    <row r="5" spans="1:8" ht="15.75" hidden="1">
      <c r="A5" s="428"/>
      <c r="B5" s="448"/>
      <c r="C5" s="448"/>
      <c r="D5" s="448"/>
      <c r="E5" s="448"/>
      <c r="F5" s="448"/>
      <c r="G5" s="448"/>
      <c r="H5" s="448"/>
    </row>
    <row r="6" spans="1:8" ht="15.75" hidden="1">
      <c r="A6" s="428"/>
      <c r="B6" s="448"/>
      <c r="C6" s="448"/>
      <c r="D6" s="448"/>
      <c r="E6" s="448"/>
      <c r="F6" s="448"/>
      <c r="G6" s="448"/>
      <c r="H6" s="448"/>
    </row>
    <row r="7" spans="1:8" ht="15.75" hidden="1">
      <c r="A7" s="262"/>
      <c r="B7" s="60"/>
      <c r="C7" s="60"/>
      <c r="D7" s="60"/>
      <c r="E7" s="60"/>
      <c r="F7" s="60"/>
      <c r="G7" s="60"/>
      <c r="H7" s="60"/>
    </row>
    <row r="8" spans="1:8" ht="14.25" customHeight="1" hidden="1">
      <c r="A8" s="262"/>
      <c r="B8" s="60"/>
      <c r="C8" s="60"/>
      <c r="D8" s="60"/>
      <c r="E8" s="60"/>
      <c r="F8" s="60"/>
      <c r="G8" s="60"/>
      <c r="H8" s="60"/>
    </row>
    <row r="9" spans="1:8" ht="15.75" hidden="1">
      <c r="A9" s="262"/>
      <c r="B9" s="60"/>
      <c r="C9" s="60"/>
      <c r="D9" s="60"/>
      <c r="E9" s="60"/>
      <c r="F9" s="60"/>
      <c r="G9" s="60"/>
      <c r="H9" s="60"/>
    </row>
    <row r="10" spans="1:8" ht="15.75" hidden="1">
      <c r="A10" s="262"/>
      <c r="B10" s="60"/>
      <c r="C10" s="60"/>
      <c r="D10" s="60"/>
      <c r="E10" s="60"/>
      <c r="F10" s="60"/>
      <c r="G10" s="60"/>
      <c r="H10" s="60"/>
    </row>
    <row r="11" spans="1:8" ht="15.75" hidden="1">
      <c r="A11" s="262"/>
      <c r="B11" s="60"/>
      <c r="C11" s="60"/>
      <c r="D11" s="60"/>
      <c r="E11" s="60"/>
      <c r="F11" s="60"/>
      <c r="G11" s="60"/>
      <c r="H11" s="60"/>
    </row>
    <row r="12" spans="1:8" ht="15.75" hidden="1">
      <c r="A12" s="262"/>
      <c r="B12" s="60"/>
      <c r="C12" s="60"/>
      <c r="D12" s="60"/>
      <c r="E12" s="60"/>
      <c r="F12" s="60"/>
      <c r="G12" s="60"/>
      <c r="H12" s="60"/>
    </row>
    <row r="13" spans="1:8" ht="15.75" hidden="1">
      <c r="A13" s="262"/>
      <c r="B13" s="60"/>
      <c r="C13" s="60"/>
      <c r="D13" s="60"/>
      <c r="E13" s="60"/>
      <c r="F13" s="60"/>
      <c r="G13" s="60"/>
      <c r="H13" s="60"/>
    </row>
    <row r="14" spans="1:8" ht="15.75" hidden="1">
      <c r="A14" s="60"/>
      <c r="B14" s="60"/>
      <c r="C14" s="60"/>
      <c r="D14" s="60"/>
      <c r="E14" s="60"/>
      <c r="F14" s="60"/>
      <c r="G14" s="60"/>
      <c r="H14" s="101"/>
    </row>
    <row r="15" spans="1:8" ht="56.25" customHeight="1" hidden="1">
      <c r="A15" s="264"/>
      <c r="B15" s="264"/>
      <c r="C15" s="264"/>
      <c r="D15" s="264"/>
      <c r="E15" s="264"/>
      <c r="F15" s="264"/>
      <c r="G15" s="264"/>
      <c r="H15" s="264"/>
    </row>
    <row r="16" spans="1:8" ht="10.5" customHeight="1" hidden="1">
      <c r="A16" s="259"/>
      <c r="B16" s="120"/>
      <c r="C16" s="263"/>
      <c r="D16" s="263"/>
      <c r="E16" s="263"/>
      <c r="F16" s="263"/>
      <c r="G16" s="120"/>
      <c r="H16" s="120"/>
    </row>
    <row r="17" spans="1:8" ht="39.75" customHeight="1" hidden="1">
      <c r="A17" s="259"/>
      <c r="B17" s="120"/>
      <c r="C17" s="263"/>
      <c r="D17" s="263"/>
      <c r="E17" s="120"/>
      <c r="F17" s="120"/>
      <c r="G17" s="120"/>
      <c r="H17" s="120"/>
    </row>
    <row r="18" spans="1:8" ht="39.75" customHeight="1" hidden="1">
      <c r="A18" s="259"/>
      <c r="B18" s="120"/>
      <c r="C18" s="263"/>
      <c r="D18" s="263"/>
      <c r="E18" s="120"/>
      <c r="F18" s="120"/>
      <c r="G18" s="120"/>
      <c r="H18" s="120"/>
    </row>
    <row r="19" spans="1:8" ht="31.5" customHeight="1" hidden="1">
      <c r="A19" s="260"/>
      <c r="B19" s="93"/>
      <c r="C19" s="93"/>
      <c r="D19" s="93"/>
      <c r="E19" s="93"/>
      <c r="F19" s="93"/>
      <c r="G19" s="93"/>
      <c r="H19" s="93"/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30" spans="1:11" ht="12.75">
      <c r="A30" s="241" t="s">
        <v>253</v>
      </c>
      <c r="B30" s="241"/>
      <c r="C30" s="241"/>
      <c r="D30" s="241"/>
      <c r="E30" s="241"/>
      <c r="F30" s="241"/>
      <c r="G30" s="241"/>
      <c r="H30" s="241"/>
      <c r="I30" s="241"/>
      <c r="K30" t="s">
        <v>248</v>
      </c>
    </row>
    <row r="31" spans="1:9" ht="12.75">
      <c r="A31" s="241"/>
      <c r="B31" s="241"/>
      <c r="C31" s="241"/>
      <c r="D31" s="241"/>
      <c r="E31" s="241"/>
      <c r="F31" s="241"/>
      <c r="G31" s="241"/>
      <c r="H31" s="241"/>
      <c r="I31" s="241"/>
    </row>
    <row r="32" spans="1:12" ht="12.75">
      <c r="A32" s="265"/>
      <c r="B32" s="265"/>
      <c r="C32" s="265"/>
      <c r="D32" s="265"/>
      <c r="E32" s="265"/>
      <c r="F32" s="265"/>
      <c r="G32" s="265"/>
      <c r="H32" s="265"/>
      <c r="I32" s="265"/>
      <c r="J32" s="266"/>
      <c r="K32" s="60"/>
      <c r="L32" s="60"/>
    </row>
    <row r="33" spans="1:12" ht="12.75">
      <c r="A33" s="251" t="s">
        <v>249</v>
      </c>
      <c r="B33" s="251"/>
      <c r="C33" s="251"/>
      <c r="D33" s="251"/>
      <c r="E33" s="251" t="s">
        <v>250</v>
      </c>
      <c r="F33" s="251"/>
      <c r="G33" s="250" t="s">
        <v>392</v>
      </c>
      <c r="H33" s="251"/>
      <c r="I33" s="251"/>
      <c r="J33" s="250" t="s">
        <v>476</v>
      </c>
      <c r="K33" s="251"/>
      <c r="L33" s="269"/>
    </row>
    <row r="34" spans="1:12" ht="12.75">
      <c r="A34" s="268"/>
      <c r="B34" s="268"/>
      <c r="C34" s="268"/>
      <c r="D34" s="268"/>
      <c r="E34" s="268"/>
      <c r="F34" s="268"/>
      <c r="G34" s="226" t="s">
        <v>529</v>
      </c>
      <c r="H34" s="268"/>
      <c r="I34" s="268"/>
      <c r="J34" s="226" t="s">
        <v>477</v>
      </c>
      <c r="K34" s="250"/>
      <c r="L34" s="269"/>
    </row>
    <row r="35" spans="1:12" ht="12.75">
      <c r="A35" s="251"/>
      <c r="B35" s="251"/>
      <c r="C35" s="251"/>
      <c r="D35" s="251"/>
      <c r="E35" s="251"/>
      <c r="F35" s="251"/>
      <c r="G35" s="250"/>
      <c r="H35" s="251"/>
      <c r="I35" s="251"/>
      <c r="J35" s="250"/>
      <c r="K35" s="250"/>
      <c r="L35" s="269"/>
    </row>
    <row r="36" spans="11:12" ht="12.75">
      <c r="K36" s="60"/>
      <c r="L36" s="60"/>
    </row>
    <row r="37" spans="1:12" ht="12.75">
      <c r="A37" s="270" t="s">
        <v>4</v>
      </c>
      <c r="G37" s="271"/>
      <c r="J37" s="271"/>
      <c r="K37" s="275"/>
      <c r="L37" s="255"/>
    </row>
    <row r="38" spans="1:12" ht="12.75">
      <c r="A38" t="s">
        <v>13</v>
      </c>
      <c r="E38">
        <v>11737</v>
      </c>
      <c r="G38" s="271">
        <v>26440</v>
      </c>
      <c r="J38" s="271">
        <v>13530</v>
      </c>
      <c r="K38" s="275"/>
      <c r="L38" s="254"/>
    </row>
    <row r="39" spans="1:12" ht="12.75">
      <c r="A39" t="s">
        <v>254</v>
      </c>
      <c r="G39" s="271">
        <v>2665</v>
      </c>
      <c r="J39" s="271">
        <v>3808</v>
      </c>
      <c r="K39" s="275"/>
      <c r="L39" s="254"/>
    </row>
    <row r="40" spans="1:12" ht="12.75">
      <c r="A40" t="s">
        <v>55</v>
      </c>
      <c r="E40" s="241">
        <v>31928</v>
      </c>
      <c r="G40" s="273">
        <f>SUM(G38:G39)</f>
        <v>29105</v>
      </c>
      <c r="H40" s="273">
        <f>SUM(H38:H39)</f>
        <v>0</v>
      </c>
      <c r="I40" s="273">
        <f>SUM(I38:I39)</f>
        <v>0</v>
      </c>
      <c r="J40" s="273">
        <f>SUM(J38:J39)</f>
        <v>17338</v>
      </c>
      <c r="K40" s="276"/>
      <c r="L40" s="255"/>
    </row>
    <row r="41" spans="5:12" ht="12.75">
      <c r="E41" s="241"/>
      <c r="G41" s="273"/>
      <c r="H41" s="273"/>
      <c r="I41" s="273"/>
      <c r="J41" s="273"/>
      <c r="K41" s="276"/>
      <c r="L41" s="255"/>
    </row>
    <row r="42" spans="5:12" ht="12.75">
      <c r="E42" s="241"/>
      <c r="G42" s="273"/>
      <c r="H42" s="273"/>
      <c r="I42" s="273"/>
      <c r="J42" s="273"/>
      <c r="K42" s="276"/>
      <c r="L42" s="255"/>
    </row>
    <row r="43" spans="1:12" ht="12.75">
      <c r="A43" s="290" t="s">
        <v>530</v>
      </c>
      <c r="E43" s="241"/>
      <c r="G43" s="273"/>
      <c r="H43" s="273"/>
      <c r="I43" s="273"/>
      <c r="J43" s="273"/>
      <c r="K43" s="276"/>
      <c r="L43" s="255"/>
    </row>
    <row r="44" spans="1:12" ht="12.75">
      <c r="A44" t="s">
        <v>13</v>
      </c>
      <c r="E44" s="241"/>
      <c r="G44" s="273"/>
      <c r="H44" s="273"/>
      <c r="I44" s="273"/>
      <c r="J44" s="300">
        <v>1283</v>
      </c>
      <c r="K44" s="276"/>
      <c r="L44" s="255"/>
    </row>
    <row r="45" spans="1:12" ht="12.75">
      <c r="A45" t="s">
        <v>55</v>
      </c>
      <c r="E45" s="241"/>
      <c r="G45" s="273"/>
      <c r="H45" s="273"/>
      <c r="I45" s="273"/>
      <c r="J45" s="273">
        <f>SUM(J44)</f>
        <v>1283</v>
      </c>
      <c r="K45" s="276"/>
      <c r="L45" s="255"/>
    </row>
    <row r="46" spans="7:12" ht="12.75">
      <c r="G46" s="271"/>
      <c r="J46" s="271"/>
      <c r="K46" s="275"/>
      <c r="L46" s="255"/>
    </row>
    <row r="47" spans="7:12" ht="12.75">
      <c r="G47" s="271"/>
      <c r="J47" s="271"/>
      <c r="K47" s="275"/>
      <c r="L47" s="255"/>
    </row>
    <row r="48" spans="1:12" ht="12.75">
      <c r="A48" s="270" t="s">
        <v>6</v>
      </c>
      <c r="K48" s="60"/>
      <c r="L48" s="255"/>
    </row>
    <row r="49" spans="1:12" ht="12.75">
      <c r="A49" t="s">
        <v>11</v>
      </c>
      <c r="G49" s="229">
        <v>69759</v>
      </c>
      <c r="J49" s="229">
        <v>70092</v>
      </c>
      <c r="K49" s="252"/>
      <c r="L49" s="254"/>
    </row>
    <row r="50" spans="1:12" ht="12.75">
      <c r="A50" t="s">
        <v>251</v>
      </c>
      <c r="G50" s="229">
        <v>18817</v>
      </c>
      <c r="J50" s="229">
        <v>17609</v>
      </c>
      <c r="K50" s="252"/>
      <c r="L50" s="254"/>
    </row>
    <row r="51" spans="1:12" ht="12.75">
      <c r="A51" t="s">
        <v>13</v>
      </c>
      <c r="G51" s="229">
        <v>16242</v>
      </c>
      <c r="J51" s="229">
        <v>16428</v>
      </c>
      <c r="K51" s="252"/>
      <c r="L51" s="254"/>
    </row>
    <row r="52" spans="1:12" ht="12.75">
      <c r="A52" t="s">
        <v>254</v>
      </c>
      <c r="G52" s="229">
        <v>500</v>
      </c>
      <c r="J52" s="229">
        <v>500</v>
      </c>
      <c r="K52" s="252"/>
      <c r="L52" s="254"/>
    </row>
    <row r="53" spans="1:12" ht="12.75">
      <c r="A53" t="s">
        <v>55</v>
      </c>
      <c r="G53" s="243">
        <f>SUM(G49:G52)</f>
        <v>105318</v>
      </c>
      <c r="H53">
        <f>SUM(H49:H52)</f>
        <v>0</v>
      </c>
      <c r="I53">
        <f>SUM(I49:I52)</f>
        <v>0</v>
      </c>
      <c r="J53" s="243">
        <f>SUM(J49:J52)</f>
        <v>104629</v>
      </c>
      <c r="K53" s="277"/>
      <c r="L53" s="255"/>
    </row>
    <row r="54" spans="11:12" ht="12.75">
      <c r="K54" s="60"/>
      <c r="L54" s="255"/>
    </row>
    <row r="55" spans="11:12" ht="12.75">
      <c r="K55" s="60"/>
      <c r="L55" s="255"/>
    </row>
    <row r="56" spans="1:12" ht="12.75">
      <c r="A56" s="241" t="s">
        <v>255</v>
      </c>
      <c r="B56" s="241"/>
      <c r="C56" s="241"/>
      <c r="D56" s="241"/>
      <c r="E56" s="241"/>
      <c r="F56" s="241"/>
      <c r="G56" s="274">
        <f>G53+G40</f>
        <v>134423</v>
      </c>
      <c r="H56" s="274">
        <f>H53+H40</f>
        <v>0</v>
      </c>
      <c r="I56" s="274">
        <f>I53+I40</f>
        <v>0</v>
      </c>
      <c r="J56" s="274">
        <f>J53+J40+J45</f>
        <v>123250</v>
      </c>
      <c r="K56" s="278"/>
      <c r="L56" s="255"/>
    </row>
    <row r="57" spans="11:12" ht="12.75">
      <c r="K57" s="60"/>
      <c r="L57" s="255"/>
    </row>
    <row r="58" spans="1:12" ht="12.75">
      <c r="A58" s="241" t="s">
        <v>11</v>
      </c>
      <c r="G58" s="274">
        <f aca="true" t="shared" si="0" ref="G58:J59">G49</f>
        <v>69759</v>
      </c>
      <c r="H58" s="274">
        <f t="shared" si="0"/>
        <v>0</v>
      </c>
      <c r="I58" s="274">
        <f t="shared" si="0"/>
        <v>0</v>
      </c>
      <c r="J58" s="274">
        <f t="shared" si="0"/>
        <v>70092</v>
      </c>
      <c r="K58" s="278"/>
      <c r="L58" s="255"/>
    </row>
    <row r="59" spans="1:12" ht="12.75">
      <c r="A59" s="241" t="s">
        <v>251</v>
      </c>
      <c r="G59" s="274">
        <f t="shared" si="0"/>
        <v>18817</v>
      </c>
      <c r="H59" s="274">
        <f t="shared" si="0"/>
        <v>0</v>
      </c>
      <c r="I59" s="274">
        <f t="shared" si="0"/>
        <v>0</v>
      </c>
      <c r="J59" s="274">
        <f t="shared" si="0"/>
        <v>17609</v>
      </c>
      <c r="K59" s="278"/>
      <c r="L59" s="255"/>
    </row>
    <row r="60" spans="1:12" ht="12.75">
      <c r="A60" s="241" t="s">
        <v>13</v>
      </c>
      <c r="G60" s="274">
        <f>G38+G51+G44</f>
        <v>42682</v>
      </c>
      <c r="H60" s="274">
        <f>H38+H51+H44</f>
        <v>0</v>
      </c>
      <c r="I60" s="274">
        <f>I38+I51+I44</f>
        <v>0</v>
      </c>
      <c r="J60" s="274">
        <f>J38+J51+J44</f>
        <v>31241</v>
      </c>
      <c r="K60" s="278"/>
      <c r="L60" s="255"/>
    </row>
    <row r="61" spans="1:12" ht="12.75">
      <c r="A61" s="241" t="s">
        <v>254</v>
      </c>
      <c r="G61" s="274">
        <f>G39+G52</f>
        <v>3165</v>
      </c>
      <c r="H61" s="274">
        <f>H39+H52</f>
        <v>0</v>
      </c>
      <c r="I61" s="274">
        <f>I39+I52</f>
        <v>0</v>
      </c>
      <c r="J61" s="274">
        <f>J39+J52</f>
        <v>4308</v>
      </c>
      <c r="K61" s="278"/>
      <c r="L61" s="255"/>
    </row>
    <row r="62" spans="1:12" ht="12.75">
      <c r="A62" s="241" t="s">
        <v>55</v>
      </c>
      <c r="G62" s="274">
        <f>SUM(G58:G61)</f>
        <v>134423</v>
      </c>
      <c r="H62" s="274">
        <f>SUM(H58:H61)</f>
        <v>0</v>
      </c>
      <c r="I62" s="274">
        <f>SUM(I58:I61)</f>
        <v>0</v>
      </c>
      <c r="J62" s="274">
        <f>SUM(J58:J61)</f>
        <v>123250</v>
      </c>
      <c r="K62" s="278"/>
      <c r="L62" s="255"/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&amp;R4/C. sz. melléklet a 3/2011. (II. 24.) sz.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J31" sqref="J31"/>
    </sheetView>
  </sheetViews>
  <sheetFormatPr defaultColWidth="9.140625" defaultRowHeight="12.75"/>
  <cols>
    <col min="1" max="1" width="16.8515625" style="0" customWidth="1"/>
    <col min="4" max="4" width="4.421875" style="0" customWidth="1"/>
    <col min="5" max="5" width="0.13671875" style="0" hidden="1" customWidth="1"/>
    <col min="6" max="6" width="10.57421875" style="0" hidden="1" customWidth="1"/>
    <col min="7" max="7" width="15.8515625" style="0" customWidth="1"/>
    <col min="8" max="8" width="10.140625" style="0" hidden="1" customWidth="1"/>
    <col min="9" max="9" width="9.140625" style="0" hidden="1" customWidth="1"/>
    <col min="10" max="10" width="15.8515625" style="0" customWidth="1"/>
  </cols>
  <sheetData>
    <row r="1" spans="1:8" ht="0.75" customHeight="1">
      <c r="A1" s="428"/>
      <c r="B1" s="448"/>
      <c r="C1" s="448"/>
      <c r="D1" s="448"/>
      <c r="E1" s="448"/>
      <c r="F1" s="448"/>
      <c r="G1" s="448"/>
      <c r="H1" s="448"/>
    </row>
    <row r="2" spans="1:8" ht="15.75" hidden="1">
      <c r="A2" s="261"/>
      <c r="B2" s="60"/>
      <c r="C2" s="60"/>
      <c r="D2" s="60"/>
      <c r="E2" s="60"/>
      <c r="F2" s="60"/>
      <c r="G2" s="60"/>
      <c r="H2" s="60"/>
    </row>
    <row r="3" spans="1:8" ht="15.75" hidden="1">
      <c r="A3" s="428"/>
      <c r="B3" s="448"/>
      <c r="C3" s="448"/>
      <c r="D3" s="448"/>
      <c r="E3" s="448"/>
      <c r="F3" s="448"/>
      <c r="G3" s="448"/>
      <c r="H3" s="448"/>
    </row>
    <row r="4" spans="1:8" ht="15.75" hidden="1">
      <c r="A4" s="428"/>
      <c r="B4" s="448"/>
      <c r="C4" s="448"/>
      <c r="D4" s="448"/>
      <c r="E4" s="448"/>
      <c r="F4" s="448"/>
      <c r="G4" s="448"/>
      <c r="H4" s="448"/>
    </row>
    <row r="5" spans="1:8" ht="15.75" hidden="1">
      <c r="A5" s="428"/>
      <c r="B5" s="448"/>
      <c r="C5" s="448"/>
      <c r="D5" s="448"/>
      <c r="E5" s="448"/>
      <c r="F5" s="448"/>
      <c r="G5" s="448"/>
      <c r="H5" s="448"/>
    </row>
    <row r="6" spans="1:8" ht="15.75" hidden="1">
      <c r="A6" s="262"/>
      <c r="B6" s="60"/>
      <c r="C6" s="60"/>
      <c r="D6" s="60"/>
      <c r="E6" s="60"/>
      <c r="F6" s="60"/>
      <c r="G6" s="60"/>
      <c r="H6" s="60"/>
    </row>
    <row r="7" spans="1:8" ht="15.75" hidden="1">
      <c r="A7" s="262"/>
      <c r="B7" s="60"/>
      <c r="C7" s="60"/>
      <c r="D7" s="60"/>
      <c r="E7" s="60"/>
      <c r="F7" s="60"/>
      <c r="G7" s="60"/>
      <c r="H7" s="60"/>
    </row>
    <row r="8" spans="1:8" ht="15.75" hidden="1">
      <c r="A8" s="262"/>
      <c r="B8" s="60"/>
      <c r="C8" s="60"/>
      <c r="D8" s="60"/>
      <c r="E8" s="60"/>
      <c r="F8" s="60"/>
      <c r="G8" s="60"/>
      <c r="H8" s="60"/>
    </row>
    <row r="9" spans="1:8" ht="15.75" hidden="1">
      <c r="A9" s="262"/>
      <c r="B9" s="60"/>
      <c r="C9" s="60"/>
      <c r="D9" s="60"/>
      <c r="E9" s="60"/>
      <c r="F9" s="60"/>
      <c r="G9" s="60"/>
      <c r="H9" s="60"/>
    </row>
    <row r="10" spans="1:8" ht="15.75" hidden="1">
      <c r="A10" s="262"/>
      <c r="B10" s="60"/>
      <c r="C10" s="60"/>
      <c r="D10" s="60"/>
      <c r="E10" s="60"/>
      <c r="F10" s="60"/>
      <c r="G10" s="60"/>
      <c r="H10" s="60"/>
    </row>
    <row r="11" spans="1:8" ht="15.75" hidden="1">
      <c r="A11" s="35"/>
      <c r="B11" s="60"/>
      <c r="C11" s="60"/>
      <c r="D11" s="60"/>
      <c r="E11" s="60"/>
      <c r="F11" s="60"/>
      <c r="G11" s="60"/>
      <c r="H11" s="60"/>
    </row>
    <row r="12" spans="1:8" ht="0.75" customHeight="1" hidden="1">
      <c r="A12" s="60"/>
      <c r="B12" s="60"/>
      <c r="C12" s="60"/>
      <c r="D12" s="60"/>
      <c r="E12" s="60"/>
      <c r="F12" s="60"/>
      <c r="G12" s="60"/>
      <c r="H12" s="101"/>
    </row>
    <row r="13" spans="1:8" ht="14.25" hidden="1">
      <c r="A13" s="260"/>
      <c r="B13" s="264"/>
      <c r="C13" s="264"/>
      <c r="D13" s="264"/>
      <c r="E13" s="264"/>
      <c r="F13" s="264"/>
      <c r="G13" s="264"/>
      <c r="H13" s="264"/>
    </row>
    <row r="14" spans="1:8" ht="39.75" customHeight="1" hidden="1">
      <c r="A14" s="259"/>
      <c r="B14" s="120"/>
      <c r="C14" s="96"/>
      <c r="D14" s="120"/>
      <c r="E14" s="279"/>
      <c r="F14" s="279"/>
      <c r="G14" s="120"/>
      <c r="H14" s="120"/>
    </row>
    <row r="15" spans="1:8" ht="39.75" customHeight="1" hidden="1">
      <c r="A15" s="259"/>
      <c r="B15" s="120"/>
      <c r="C15" s="96"/>
      <c r="D15" s="96"/>
      <c r="E15" s="96"/>
      <c r="F15" s="96"/>
      <c r="G15" s="120"/>
      <c r="H15" s="120"/>
    </row>
    <row r="16" spans="1:8" ht="15.75" hidden="1">
      <c r="A16" s="260"/>
      <c r="B16" s="93"/>
      <c r="C16" s="93"/>
      <c r="D16" s="93"/>
      <c r="E16" s="93"/>
      <c r="F16" s="93"/>
      <c r="G16" s="93"/>
      <c r="H16" s="93"/>
    </row>
    <row r="17" ht="15.75">
      <c r="A17" s="2"/>
    </row>
    <row r="20" spans="1:11" ht="12.75">
      <c r="A20" s="241" t="s">
        <v>247</v>
      </c>
      <c r="B20" s="241"/>
      <c r="C20" s="241"/>
      <c r="D20" s="241"/>
      <c r="E20" s="241"/>
      <c r="F20" s="241"/>
      <c r="G20" s="241"/>
      <c r="H20" s="241"/>
      <c r="I20" s="241"/>
      <c r="K20" t="s">
        <v>248</v>
      </c>
    </row>
    <row r="21" spans="1:9" ht="12.75">
      <c r="A21" s="241"/>
      <c r="B21" s="241"/>
      <c r="C21" s="241"/>
      <c r="D21" s="241"/>
      <c r="E21" s="241"/>
      <c r="F21" s="241"/>
      <c r="G21" s="241"/>
      <c r="H21" s="241"/>
      <c r="I21" s="241"/>
    </row>
    <row r="22" spans="1:12" ht="12.75">
      <c r="A22" s="265"/>
      <c r="B22" s="265"/>
      <c r="C22" s="265"/>
      <c r="D22" s="265"/>
      <c r="E22" s="265"/>
      <c r="F22" s="265"/>
      <c r="G22" s="265"/>
      <c r="H22" s="265"/>
      <c r="I22" s="265"/>
      <c r="J22" s="266"/>
      <c r="K22" s="60"/>
      <c r="L22" s="60"/>
    </row>
    <row r="23" spans="1:12" ht="12.75">
      <c r="A23" s="251" t="s">
        <v>249</v>
      </c>
      <c r="B23" s="251"/>
      <c r="C23" s="251"/>
      <c r="D23" s="251"/>
      <c r="E23" s="251" t="s">
        <v>250</v>
      </c>
      <c r="F23" s="251"/>
      <c r="G23" s="250" t="s">
        <v>392</v>
      </c>
      <c r="H23" s="251"/>
      <c r="I23" s="251"/>
      <c r="J23" s="250" t="s">
        <v>476</v>
      </c>
      <c r="K23" s="250"/>
      <c r="L23" s="267"/>
    </row>
    <row r="24" spans="1:12" ht="12.75">
      <c r="A24" s="268"/>
      <c r="B24" s="268"/>
      <c r="C24" s="268"/>
      <c r="D24" s="268"/>
      <c r="E24" s="268"/>
      <c r="F24" s="268"/>
      <c r="G24" s="226" t="s">
        <v>529</v>
      </c>
      <c r="H24" s="268"/>
      <c r="I24" s="268"/>
      <c r="J24" s="226" t="s">
        <v>477</v>
      </c>
      <c r="K24" s="250"/>
      <c r="L24" s="267"/>
    </row>
    <row r="25" spans="1:12" ht="12.75">
      <c r="A25" s="251"/>
      <c r="B25" s="251"/>
      <c r="C25" s="251"/>
      <c r="D25" s="251"/>
      <c r="E25" s="251"/>
      <c r="F25" s="251"/>
      <c r="G25" s="250"/>
      <c r="H25" s="251"/>
      <c r="I25" s="251"/>
      <c r="J25" s="250"/>
      <c r="K25" s="250"/>
      <c r="L25" s="269"/>
    </row>
    <row r="26" spans="11:12" ht="12.75">
      <c r="K26" s="60"/>
      <c r="L26" s="60"/>
    </row>
    <row r="27" spans="1:12" ht="12.75">
      <c r="A27" s="270" t="s">
        <v>389</v>
      </c>
      <c r="G27" s="271"/>
      <c r="J27" s="271"/>
      <c r="K27" s="275"/>
      <c r="L27" s="255"/>
    </row>
    <row r="28" spans="1:12" ht="12.75">
      <c r="A28" s="245" t="s">
        <v>11</v>
      </c>
      <c r="B28" s="216"/>
      <c r="C28" s="216"/>
      <c r="G28" s="271">
        <v>7762</v>
      </c>
      <c r="J28" s="271">
        <v>9357</v>
      </c>
      <c r="K28" s="275"/>
      <c r="L28" s="256"/>
    </row>
    <row r="29" spans="1:12" ht="12.75">
      <c r="A29" s="245" t="s">
        <v>251</v>
      </c>
      <c r="B29" s="216"/>
      <c r="C29" s="216"/>
      <c r="G29" s="271">
        <v>2026</v>
      </c>
      <c r="J29" s="271">
        <v>2575</v>
      </c>
      <c r="K29" s="275"/>
      <c r="L29" s="256"/>
    </row>
    <row r="30" spans="1:12" ht="12.75">
      <c r="A30" t="s">
        <v>13</v>
      </c>
      <c r="E30">
        <v>11737</v>
      </c>
      <c r="G30" s="271">
        <v>15291</v>
      </c>
      <c r="J30" s="271">
        <v>10516</v>
      </c>
      <c r="K30" s="275"/>
      <c r="L30" s="254"/>
    </row>
    <row r="31" spans="1:12" ht="12.75">
      <c r="A31" t="s">
        <v>55</v>
      </c>
      <c r="E31" s="241">
        <v>31928</v>
      </c>
      <c r="G31" s="273">
        <f>SUM(G28:G30)</f>
        <v>25079</v>
      </c>
      <c r="H31" s="273">
        <f>SUM(H28:H30)</f>
        <v>0</v>
      </c>
      <c r="I31" s="273">
        <f>SUM(I28:I30)</f>
        <v>0</v>
      </c>
      <c r="J31" s="273">
        <f>SUM(J28:J30)</f>
        <v>22448</v>
      </c>
      <c r="K31" s="276"/>
      <c r="L31" s="255"/>
    </row>
    <row r="32" spans="7:12" ht="12.75">
      <c r="G32" s="271"/>
      <c r="J32" s="271"/>
      <c r="K32" s="275"/>
      <c r="L32" s="255"/>
    </row>
    <row r="33" spans="11:12" ht="12.75">
      <c r="K33" s="60"/>
      <c r="L33" s="255"/>
    </row>
    <row r="34" spans="1:12" ht="12.75">
      <c r="A34" s="270" t="s">
        <v>397</v>
      </c>
      <c r="K34" s="60"/>
      <c r="L34" s="255"/>
    </row>
    <row r="35" spans="1:12" ht="12.75">
      <c r="A35" t="s">
        <v>11</v>
      </c>
      <c r="G35" s="229">
        <v>3661</v>
      </c>
      <c r="J35" s="229">
        <v>4179</v>
      </c>
      <c r="K35" s="252"/>
      <c r="L35" s="254"/>
    </row>
    <row r="36" spans="1:12" ht="12.75">
      <c r="A36" t="s">
        <v>251</v>
      </c>
      <c r="G36" s="229">
        <v>979</v>
      </c>
      <c r="J36" s="229">
        <v>995</v>
      </c>
      <c r="K36" s="252"/>
      <c r="L36" s="254"/>
    </row>
    <row r="37" spans="1:12" ht="12.75">
      <c r="A37" t="s">
        <v>13</v>
      </c>
      <c r="G37" s="229">
        <v>3942</v>
      </c>
      <c r="J37" s="229">
        <v>1832</v>
      </c>
      <c r="K37" s="252"/>
      <c r="L37" s="254"/>
    </row>
    <row r="38" spans="1:12" ht="12.75">
      <c r="A38" t="s">
        <v>55</v>
      </c>
      <c r="G38" s="243">
        <f>SUM(G35:G37)</f>
        <v>8582</v>
      </c>
      <c r="H38">
        <f>SUM(H35:H37)</f>
        <v>0</v>
      </c>
      <c r="I38">
        <f>SUM(I35:I37)</f>
        <v>0</v>
      </c>
      <c r="J38" s="243">
        <f>SUM(J35:J37)</f>
        <v>7006</v>
      </c>
      <c r="K38" s="277"/>
      <c r="L38" s="255"/>
    </row>
    <row r="39" spans="11:12" ht="12.75">
      <c r="K39" s="60"/>
      <c r="L39" s="255"/>
    </row>
    <row r="40" spans="11:12" ht="12.75">
      <c r="K40" s="60"/>
      <c r="L40" s="255"/>
    </row>
    <row r="41" spans="1:12" ht="12.75">
      <c r="A41" s="241" t="s">
        <v>252</v>
      </c>
      <c r="B41" s="241"/>
      <c r="C41" s="241"/>
      <c r="D41" s="241"/>
      <c r="E41" s="241"/>
      <c r="F41" s="241"/>
      <c r="G41" s="274">
        <f>G31+G38</f>
        <v>33661</v>
      </c>
      <c r="H41" s="274">
        <f>H31+H38</f>
        <v>0</v>
      </c>
      <c r="I41" s="274">
        <f>I31+I38</f>
        <v>0</v>
      </c>
      <c r="J41" s="274">
        <f>J31+J38</f>
        <v>29454</v>
      </c>
      <c r="K41" s="278"/>
      <c r="L41" s="255"/>
    </row>
    <row r="42" spans="11:12" ht="12.75">
      <c r="K42" s="60"/>
      <c r="L42" s="255"/>
    </row>
    <row r="43" spans="1:12" ht="12.75">
      <c r="A43" s="241" t="s">
        <v>11</v>
      </c>
      <c r="G43" s="274">
        <f aca="true" t="shared" si="0" ref="G43:J45">G28+G35</f>
        <v>11423</v>
      </c>
      <c r="H43" s="274">
        <f t="shared" si="0"/>
        <v>0</v>
      </c>
      <c r="I43" s="274">
        <f t="shared" si="0"/>
        <v>0</v>
      </c>
      <c r="J43" s="274">
        <f t="shared" si="0"/>
        <v>13536</v>
      </c>
      <c r="K43" s="278"/>
      <c r="L43" s="255"/>
    </row>
    <row r="44" spans="1:12" ht="12.75">
      <c r="A44" s="241" t="s">
        <v>251</v>
      </c>
      <c r="G44" s="274">
        <f t="shared" si="0"/>
        <v>3005</v>
      </c>
      <c r="H44" s="274">
        <f t="shared" si="0"/>
        <v>0</v>
      </c>
      <c r="I44" s="274">
        <f t="shared" si="0"/>
        <v>0</v>
      </c>
      <c r="J44" s="274">
        <f t="shared" si="0"/>
        <v>3570</v>
      </c>
      <c r="K44" s="278"/>
      <c r="L44" s="255"/>
    </row>
    <row r="45" spans="1:12" ht="12.75">
      <c r="A45" s="241" t="s">
        <v>13</v>
      </c>
      <c r="G45" s="274">
        <f t="shared" si="0"/>
        <v>19233</v>
      </c>
      <c r="H45" s="274">
        <f t="shared" si="0"/>
        <v>0</v>
      </c>
      <c r="I45" s="274">
        <f t="shared" si="0"/>
        <v>0</v>
      </c>
      <c r="J45" s="274">
        <f t="shared" si="0"/>
        <v>12348</v>
      </c>
      <c r="K45" s="278"/>
      <c r="L45" s="255"/>
    </row>
    <row r="46" spans="1:12" ht="12.75">
      <c r="A46" s="241" t="s">
        <v>55</v>
      </c>
      <c r="G46" s="274">
        <f>SUM(G43:G45)</f>
        <v>33661</v>
      </c>
      <c r="H46" s="274">
        <f>SUM(H43:H45)</f>
        <v>0</v>
      </c>
      <c r="I46" s="274">
        <f>SUM(I43:I45)</f>
        <v>0</v>
      </c>
      <c r="J46" s="274">
        <f>SUM(J43:J45)</f>
        <v>29454</v>
      </c>
      <c r="K46" s="278"/>
      <c r="L46" s="255"/>
    </row>
    <row r="47" spans="11:12" ht="12.75">
      <c r="K47" s="60"/>
      <c r="L47" s="60"/>
    </row>
    <row r="48" spans="11:12" ht="12.75">
      <c r="K48" s="60"/>
      <c r="L48" s="60"/>
    </row>
    <row r="49" spans="11:12" ht="12.75">
      <c r="K49" s="60"/>
      <c r="L49" s="60"/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&amp;R4/D. sz. melléklet a 3/2011. (II. 24.) sz.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86"/>
  <sheetViews>
    <sheetView workbookViewId="0" topLeftCell="A1">
      <selection activeCell="E54" sqref="E54"/>
    </sheetView>
  </sheetViews>
  <sheetFormatPr defaultColWidth="9.140625" defaultRowHeight="12.75"/>
  <cols>
    <col min="1" max="1" width="33.00390625" style="21" customWidth="1"/>
    <col min="2" max="2" width="22.7109375" style="20" customWidth="1"/>
    <col min="3" max="3" width="22.28125" style="20" customWidth="1"/>
    <col min="4" max="4" width="14.8515625" style="20" customWidth="1"/>
    <col min="5" max="5" width="12.8515625" style="20" customWidth="1"/>
    <col min="6" max="6" width="16.7109375" style="20" customWidth="1"/>
    <col min="7" max="16384" width="9.140625" style="20" customWidth="1"/>
  </cols>
  <sheetData>
    <row r="1" spans="1:6" ht="0.75" customHeight="1">
      <c r="A1" s="428"/>
      <c r="B1" s="409"/>
      <c r="C1" s="409"/>
      <c r="D1" s="409"/>
      <c r="E1" s="409"/>
      <c r="F1" s="409"/>
    </row>
    <row r="2" spans="1:6" ht="15.75" hidden="1">
      <c r="A2" s="428"/>
      <c r="B2" s="409"/>
      <c r="C2" s="409"/>
      <c r="D2" s="409"/>
      <c r="E2" s="409"/>
      <c r="F2" s="409"/>
    </row>
    <row r="3" spans="1:6" ht="15" hidden="1">
      <c r="A3" s="320"/>
      <c r="B3" s="321"/>
      <c r="C3" s="321"/>
      <c r="D3" s="321"/>
      <c r="E3" s="321"/>
      <c r="F3" s="322"/>
    </row>
    <row r="4" spans="1:6" ht="15.75" customHeight="1" hidden="1">
      <c r="A4" s="411"/>
      <c r="B4" s="259"/>
      <c r="C4" s="259"/>
      <c r="D4" s="412"/>
      <c r="E4" s="413"/>
      <c r="F4" s="259"/>
    </row>
    <row r="5" spans="1:6" ht="15.75" customHeight="1" hidden="1">
      <c r="A5" s="411"/>
      <c r="B5" s="259"/>
      <c r="C5" s="323"/>
      <c r="D5" s="412"/>
      <c r="E5" s="413"/>
      <c r="F5" s="259"/>
    </row>
    <row r="6" spans="1:6" ht="12" customHeight="1" hidden="1">
      <c r="A6" s="316"/>
      <c r="B6" s="317"/>
      <c r="C6" s="317"/>
      <c r="D6" s="317"/>
      <c r="E6" s="318"/>
      <c r="F6" s="317"/>
    </row>
    <row r="7" spans="1:6" ht="12" customHeight="1" hidden="1">
      <c r="A7" s="316"/>
      <c r="B7" s="317"/>
      <c r="C7" s="317"/>
      <c r="D7" s="317"/>
      <c r="E7" s="318"/>
      <c r="F7" s="317"/>
    </row>
    <row r="8" spans="1:6" ht="12" customHeight="1" hidden="1">
      <c r="A8" s="316"/>
      <c r="B8" s="317"/>
      <c r="C8" s="317"/>
      <c r="D8" s="317"/>
      <c r="E8" s="318"/>
      <c r="F8" s="317"/>
    </row>
    <row r="9" spans="1:6" ht="12" customHeight="1" hidden="1">
      <c r="A9" s="316"/>
      <c r="B9" s="317"/>
      <c r="C9" s="317"/>
      <c r="D9" s="317"/>
      <c r="E9" s="318"/>
      <c r="F9" s="317"/>
    </row>
    <row r="10" spans="1:6" ht="12" customHeight="1" hidden="1">
      <c r="A10" s="316"/>
      <c r="B10" s="317"/>
      <c r="C10" s="317"/>
      <c r="D10" s="317"/>
      <c r="E10" s="318"/>
      <c r="F10" s="317"/>
    </row>
    <row r="11" spans="1:6" ht="12" customHeight="1" hidden="1">
      <c r="A11" s="316"/>
      <c r="B11" s="317"/>
      <c r="C11" s="317"/>
      <c r="D11" s="317"/>
      <c r="E11" s="318"/>
      <c r="F11" s="317"/>
    </row>
    <row r="12" spans="1:6" ht="12" customHeight="1" hidden="1">
      <c r="A12" s="316"/>
      <c r="B12" s="317"/>
      <c r="C12" s="317"/>
      <c r="D12" s="317"/>
      <c r="E12" s="318"/>
      <c r="F12" s="317"/>
    </row>
    <row r="13" spans="1:6" ht="12" customHeight="1" hidden="1">
      <c r="A13" s="316"/>
      <c r="B13" s="317"/>
      <c r="C13" s="317"/>
      <c r="D13" s="317"/>
      <c r="E13" s="318"/>
      <c r="F13" s="317"/>
    </row>
    <row r="14" spans="1:6" ht="12" customHeight="1" hidden="1">
      <c r="A14" s="316"/>
      <c r="B14" s="317"/>
      <c r="C14" s="317"/>
      <c r="D14" s="317"/>
      <c r="E14" s="318"/>
      <c r="F14" s="317"/>
    </row>
    <row r="15" spans="1:6" ht="12" customHeight="1" hidden="1">
      <c r="A15" s="316"/>
      <c r="B15" s="317"/>
      <c r="C15" s="317"/>
      <c r="D15" s="317"/>
      <c r="E15" s="318"/>
      <c r="F15" s="317"/>
    </row>
    <row r="16" spans="1:6" ht="12" customHeight="1" hidden="1">
      <c r="A16" s="316"/>
      <c r="B16" s="317"/>
      <c r="C16" s="317"/>
      <c r="D16" s="317"/>
      <c r="E16" s="318"/>
      <c r="F16" s="317"/>
    </row>
    <row r="17" spans="1:6" ht="12" customHeight="1" hidden="1">
      <c r="A17" s="316"/>
      <c r="B17" s="317"/>
      <c r="C17" s="317"/>
      <c r="D17" s="317"/>
      <c r="E17" s="318"/>
      <c r="F17" s="317"/>
    </row>
    <row r="18" spans="1:6" ht="12" customHeight="1" hidden="1">
      <c r="A18" s="316"/>
      <c r="B18" s="317"/>
      <c r="C18" s="317"/>
      <c r="D18" s="317"/>
      <c r="E18" s="318"/>
      <c r="F18" s="317"/>
    </row>
    <row r="19" spans="1:6" ht="12" customHeight="1" hidden="1">
      <c r="A19" s="316"/>
      <c r="B19" s="317"/>
      <c r="C19" s="317"/>
      <c r="D19" s="317"/>
      <c r="E19" s="318"/>
      <c r="F19" s="317"/>
    </row>
    <row r="20" spans="1:6" ht="12" customHeight="1" hidden="1">
      <c r="A20" s="316"/>
      <c r="B20" s="317"/>
      <c r="C20" s="317"/>
      <c r="D20" s="317"/>
      <c r="E20" s="318"/>
      <c r="F20" s="317"/>
    </row>
    <row r="21" spans="1:6" ht="12" customHeight="1" hidden="1">
      <c r="A21" s="316"/>
      <c r="B21" s="317"/>
      <c r="C21" s="317"/>
      <c r="D21" s="317"/>
      <c r="E21" s="318"/>
      <c r="F21" s="317"/>
    </row>
    <row r="22" spans="1:6" ht="12" customHeight="1" hidden="1">
      <c r="A22" s="316"/>
      <c r="B22" s="317"/>
      <c r="C22" s="317"/>
      <c r="D22" s="317"/>
      <c r="E22" s="318"/>
      <c r="F22" s="317"/>
    </row>
    <row r="23" spans="1:6" ht="12" customHeight="1" hidden="1">
      <c r="A23" s="316"/>
      <c r="B23" s="317"/>
      <c r="C23" s="317"/>
      <c r="D23" s="317"/>
      <c r="E23" s="318"/>
      <c r="F23" s="317"/>
    </row>
    <row r="24" spans="1:6" ht="12" customHeight="1" hidden="1">
      <c r="A24" s="316"/>
      <c r="B24" s="317"/>
      <c r="C24" s="317"/>
      <c r="D24" s="317"/>
      <c r="E24" s="318"/>
      <c r="F24" s="317"/>
    </row>
    <row r="25" spans="1:6" ht="12" customHeight="1" hidden="1">
      <c r="A25" s="316"/>
      <c r="B25" s="317"/>
      <c r="C25" s="317"/>
      <c r="D25" s="317"/>
      <c r="E25" s="318"/>
      <c r="F25" s="317"/>
    </row>
    <row r="26" spans="1:6" ht="12" customHeight="1" hidden="1">
      <c r="A26" s="316"/>
      <c r="B26" s="317"/>
      <c r="C26" s="317"/>
      <c r="D26" s="317"/>
      <c r="E26" s="318"/>
      <c r="F26" s="317"/>
    </row>
    <row r="27" spans="1:6" ht="12" customHeight="1" hidden="1">
      <c r="A27" s="316"/>
      <c r="B27" s="317"/>
      <c r="C27" s="317"/>
      <c r="D27" s="317"/>
      <c r="E27" s="318"/>
      <c r="F27" s="317"/>
    </row>
    <row r="28" spans="1:6" ht="12" customHeight="1" hidden="1">
      <c r="A28" s="316"/>
      <c r="B28" s="317"/>
      <c r="C28" s="317"/>
      <c r="D28" s="317"/>
      <c r="E28" s="318"/>
      <c r="F28" s="317"/>
    </row>
    <row r="29" spans="1:6" ht="12" customHeight="1" hidden="1">
      <c r="A29" s="316"/>
      <c r="B29" s="317"/>
      <c r="C29" s="317"/>
      <c r="D29" s="317"/>
      <c r="E29" s="318"/>
      <c r="F29" s="317"/>
    </row>
    <row r="30" spans="1:6" ht="12" customHeight="1" hidden="1">
      <c r="A30" s="316"/>
      <c r="B30" s="317"/>
      <c r="C30" s="317"/>
      <c r="D30" s="317"/>
      <c r="E30" s="318"/>
      <c r="F30" s="317"/>
    </row>
    <row r="31" spans="1:6" ht="12" customHeight="1" hidden="1">
      <c r="A31" s="316"/>
      <c r="B31" s="317"/>
      <c r="C31" s="317"/>
      <c r="D31" s="317"/>
      <c r="E31" s="318"/>
      <c r="F31" s="317"/>
    </row>
    <row r="32" spans="1:6" ht="12" customHeight="1" hidden="1">
      <c r="A32" s="316"/>
      <c r="B32" s="317"/>
      <c r="C32" s="317"/>
      <c r="D32" s="317"/>
      <c r="E32" s="318"/>
      <c r="F32" s="317"/>
    </row>
    <row r="33" spans="1:6" ht="12" customHeight="1" hidden="1">
      <c r="A33" s="316"/>
      <c r="B33" s="317"/>
      <c r="C33" s="317"/>
      <c r="D33" s="317"/>
      <c r="E33" s="318"/>
      <c r="F33" s="317"/>
    </row>
    <row r="34" spans="1:6" ht="12" customHeight="1" hidden="1">
      <c r="A34" s="316"/>
      <c r="B34" s="317"/>
      <c r="C34" s="317"/>
      <c r="D34" s="317"/>
      <c r="E34" s="318"/>
      <c r="F34" s="317"/>
    </row>
    <row r="35" spans="1:6" ht="13.5" customHeight="1" hidden="1">
      <c r="A35" s="319"/>
      <c r="B35" s="318"/>
      <c r="C35" s="318"/>
      <c r="D35" s="318"/>
      <c r="E35" s="318"/>
      <c r="F35" s="318"/>
    </row>
    <row r="36" ht="14.25" hidden="1"/>
    <row r="37" ht="14.25" hidden="1"/>
    <row r="38" spans="1:5" ht="14.25">
      <c r="A38"/>
      <c r="B38"/>
      <c r="C38"/>
      <c r="D38"/>
      <c r="E38"/>
    </row>
    <row r="39" spans="1:5" ht="15.75">
      <c r="A39" s="410" t="s">
        <v>270</v>
      </c>
      <c r="B39" s="410"/>
      <c r="C39" s="410"/>
      <c r="D39" s="204"/>
      <c r="E39" s="204"/>
    </row>
    <row r="40" spans="1:5" ht="15.75">
      <c r="A40" s="410" t="s">
        <v>271</v>
      </c>
      <c r="B40" s="410"/>
      <c r="C40" s="410"/>
      <c r="D40" s="204"/>
      <c r="E40" s="204"/>
    </row>
    <row r="41" spans="1:5" ht="14.25">
      <c r="A41"/>
      <c r="B41"/>
      <c r="C41" s="10" t="s">
        <v>272</v>
      </c>
      <c r="D41"/>
      <c r="E41"/>
    </row>
    <row r="42" spans="1:5" ht="14.25">
      <c r="A42" s="258" t="s">
        <v>0</v>
      </c>
      <c r="B42" s="386" t="s">
        <v>531</v>
      </c>
      <c r="C42" s="386" t="s">
        <v>584</v>
      </c>
      <c r="D42" s="258"/>
      <c r="E42" s="258"/>
    </row>
    <row r="43" spans="1:5" ht="14.25">
      <c r="A43"/>
      <c r="B43"/>
      <c r="C43"/>
      <c r="D43"/>
      <c r="E43"/>
    </row>
    <row r="44" spans="1:5" ht="14.25">
      <c r="A44" s="60"/>
      <c r="B44"/>
      <c r="C44"/>
      <c r="D44"/>
      <c r="E44"/>
    </row>
    <row r="45" spans="1:5" ht="14.25">
      <c r="A45" s="60" t="s">
        <v>273</v>
      </c>
      <c r="B45" s="229">
        <v>25377</v>
      </c>
      <c r="C45" s="229">
        <v>36986</v>
      </c>
      <c r="D45" s="229"/>
      <c r="E45" s="292"/>
    </row>
    <row r="46" spans="1:5" ht="14.25">
      <c r="A46" s="60" t="s">
        <v>274</v>
      </c>
      <c r="B46" s="229">
        <v>2097</v>
      </c>
      <c r="C46" s="229"/>
      <c r="D46" s="229"/>
      <c r="E46" s="292"/>
    </row>
    <row r="47" spans="1:5" ht="14.25">
      <c r="A47" s="60" t="s">
        <v>275</v>
      </c>
      <c r="B47" s="229">
        <v>830</v>
      </c>
      <c r="C47" s="229">
        <v>1120</v>
      </c>
      <c r="D47" s="229"/>
      <c r="E47" s="292"/>
    </row>
    <row r="48" spans="1:5" ht="14.25">
      <c r="A48" s="60" t="s">
        <v>276</v>
      </c>
      <c r="B48" s="229">
        <v>2738</v>
      </c>
      <c r="C48" s="229">
        <v>4350</v>
      </c>
      <c r="D48" s="229"/>
      <c r="E48" s="292"/>
    </row>
    <row r="49" spans="1:5" ht="14.25">
      <c r="A49" s="60" t="s">
        <v>277</v>
      </c>
      <c r="B49" s="229">
        <v>1044</v>
      </c>
      <c r="C49" s="229">
        <v>1531</v>
      </c>
      <c r="D49" s="229"/>
      <c r="E49" s="292"/>
    </row>
    <row r="50" spans="1:5" ht="14.25">
      <c r="A50" s="60"/>
      <c r="B50" s="229"/>
      <c r="C50" s="229"/>
      <c r="D50" s="229"/>
      <c r="E50" s="292"/>
    </row>
    <row r="51" spans="1:5" ht="14.25">
      <c r="A51" s="60" t="s">
        <v>278</v>
      </c>
      <c r="B51" s="229">
        <v>3071</v>
      </c>
      <c r="C51" s="229">
        <v>3921</v>
      </c>
      <c r="D51" s="229"/>
      <c r="E51" s="292"/>
    </row>
    <row r="52" spans="1:5" ht="14.25">
      <c r="A52" s="60" t="s">
        <v>279</v>
      </c>
      <c r="B52" s="229">
        <v>455</v>
      </c>
      <c r="C52" s="229">
        <v>455</v>
      </c>
      <c r="D52" s="229"/>
      <c r="E52" s="292"/>
    </row>
    <row r="53" spans="1:5" ht="14.25">
      <c r="A53" s="60" t="s">
        <v>280</v>
      </c>
      <c r="B53" s="229"/>
      <c r="C53" s="229">
        <v>1304</v>
      </c>
      <c r="D53" s="229"/>
      <c r="E53" s="292"/>
    </row>
    <row r="54" spans="1:5" ht="14.25">
      <c r="A54" s="124" t="s">
        <v>424</v>
      </c>
      <c r="B54" s="229">
        <v>3768</v>
      </c>
      <c r="C54" s="229"/>
      <c r="D54" s="229"/>
      <c r="E54" s="292"/>
    </row>
    <row r="55" spans="1:5" ht="14.25">
      <c r="A55" s="124" t="s">
        <v>425</v>
      </c>
      <c r="B55" s="229">
        <v>141</v>
      </c>
      <c r="C55" s="229"/>
      <c r="D55" s="229"/>
      <c r="E55" s="292"/>
    </row>
    <row r="56" spans="1:5" ht="14.25">
      <c r="A56" s="60" t="s">
        <v>281</v>
      </c>
      <c r="B56" s="229">
        <v>1000</v>
      </c>
      <c r="C56" s="229">
        <v>1200</v>
      </c>
      <c r="D56" s="229"/>
      <c r="E56" s="292"/>
    </row>
    <row r="57" spans="1:5" ht="14.25">
      <c r="A57" s="60" t="s">
        <v>282</v>
      </c>
      <c r="B57" s="229"/>
      <c r="C57" s="229"/>
      <c r="D57" s="229"/>
      <c r="E57" s="292"/>
    </row>
    <row r="58" spans="1:5" ht="14.25">
      <c r="A58" s="124" t="s">
        <v>283</v>
      </c>
      <c r="B58" s="229">
        <v>140</v>
      </c>
      <c r="C58" s="229">
        <v>750</v>
      </c>
      <c r="D58" s="229"/>
      <c r="E58" s="292"/>
    </row>
    <row r="59" spans="1:5" ht="14.25">
      <c r="A59" s="60" t="s">
        <v>284</v>
      </c>
      <c r="B59" s="229">
        <v>120</v>
      </c>
      <c r="C59" s="229">
        <v>1105</v>
      </c>
      <c r="D59" s="229"/>
      <c r="E59" s="292"/>
    </row>
    <row r="60" spans="1:5" ht="14.25">
      <c r="A60" s="60" t="s">
        <v>285</v>
      </c>
      <c r="B60" s="229">
        <v>200</v>
      </c>
      <c r="C60" s="229">
        <v>200</v>
      </c>
      <c r="D60" s="229"/>
      <c r="E60" s="292"/>
    </row>
    <row r="61" spans="1:5" ht="14.25">
      <c r="A61" s="60" t="s">
        <v>286</v>
      </c>
      <c r="B61" s="229">
        <v>332</v>
      </c>
      <c r="C61" s="229">
        <v>3192</v>
      </c>
      <c r="D61" s="229"/>
      <c r="E61" s="292"/>
    </row>
    <row r="62" spans="1:5" ht="14.25">
      <c r="A62" s="60" t="s">
        <v>287</v>
      </c>
      <c r="B62" s="229">
        <v>3400</v>
      </c>
      <c r="C62" s="229">
        <v>4000</v>
      </c>
      <c r="D62" s="229"/>
      <c r="E62" s="292"/>
    </row>
    <row r="63" spans="1:5" ht="14.25">
      <c r="A63" s="124" t="s">
        <v>288</v>
      </c>
      <c r="B63" s="229">
        <v>352</v>
      </c>
      <c r="C63" s="229">
        <v>185</v>
      </c>
      <c r="D63" s="229"/>
      <c r="E63" s="292"/>
    </row>
    <row r="64" spans="1:5" ht="14.25">
      <c r="A64" s="60" t="s">
        <v>289</v>
      </c>
      <c r="B64" s="229">
        <v>1964</v>
      </c>
      <c r="C64" s="229">
        <v>1990</v>
      </c>
      <c r="D64" s="229"/>
      <c r="E64" s="292"/>
    </row>
    <row r="65" spans="1:5" ht="14.25">
      <c r="A65" s="124" t="s">
        <v>290</v>
      </c>
      <c r="B65" s="229">
        <v>20</v>
      </c>
      <c r="C65" s="229">
        <v>20</v>
      </c>
      <c r="D65" s="229"/>
      <c r="E65" s="292"/>
    </row>
    <row r="66" spans="1:5" ht="14.25">
      <c r="A66" s="60" t="s">
        <v>291</v>
      </c>
      <c r="B66" s="229">
        <v>110</v>
      </c>
      <c r="C66" s="229">
        <v>281</v>
      </c>
      <c r="D66" s="229"/>
      <c r="E66" s="292"/>
    </row>
    <row r="67" spans="1:5" ht="14.25">
      <c r="A67" s="124" t="s">
        <v>426</v>
      </c>
      <c r="B67" s="229">
        <v>3430</v>
      </c>
      <c r="C67" s="229"/>
      <c r="D67" s="229"/>
      <c r="E67" s="292"/>
    </row>
    <row r="68" spans="1:5" ht="14.25">
      <c r="A68" s="124" t="s">
        <v>427</v>
      </c>
      <c r="B68" s="229">
        <v>116</v>
      </c>
      <c r="C68" s="229">
        <v>116</v>
      </c>
      <c r="D68" s="229"/>
      <c r="E68" s="292"/>
    </row>
    <row r="69" spans="1:5" ht="14.25">
      <c r="A69" s="124"/>
      <c r="B69" s="229"/>
      <c r="C69" s="229"/>
      <c r="D69" s="229"/>
      <c r="E69" s="292"/>
    </row>
    <row r="70" spans="1:5" ht="14.25">
      <c r="A70" s="124" t="s">
        <v>428</v>
      </c>
      <c r="B70" s="229">
        <v>2063</v>
      </c>
      <c r="C70" s="229"/>
      <c r="D70" s="229"/>
      <c r="E70" s="292"/>
    </row>
    <row r="71" spans="1:5" ht="14.25">
      <c r="A71" s="60" t="s">
        <v>292</v>
      </c>
      <c r="B71" s="229">
        <v>100</v>
      </c>
      <c r="C71" s="229">
        <v>100</v>
      </c>
      <c r="D71" s="229"/>
      <c r="E71" s="292"/>
    </row>
    <row r="72" spans="1:5" ht="14.25">
      <c r="A72" s="60" t="s">
        <v>293</v>
      </c>
      <c r="B72" s="229">
        <v>9674</v>
      </c>
      <c r="C72" s="229">
        <v>3800</v>
      </c>
      <c r="D72" s="229"/>
      <c r="E72" s="292"/>
    </row>
    <row r="73" spans="1:5" ht="14.25">
      <c r="A73" s="124" t="s">
        <v>294</v>
      </c>
      <c r="B73" s="229">
        <v>1194</v>
      </c>
      <c r="C73" s="229">
        <v>2604</v>
      </c>
      <c r="D73" s="229"/>
      <c r="E73" s="292"/>
    </row>
    <row r="74" spans="1:5" ht="14.25">
      <c r="A74" s="60"/>
      <c r="B74" s="229"/>
      <c r="C74" s="229"/>
      <c r="D74"/>
      <c r="E74" s="292"/>
    </row>
    <row r="75" spans="1:5" ht="14.25">
      <c r="A75" s="60"/>
      <c r="B75" s="229"/>
      <c r="C75"/>
      <c r="D75"/>
      <c r="E75" s="292"/>
    </row>
    <row r="76" spans="1:5" ht="15.75">
      <c r="A76" s="302" t="s">
        <v>295</v>
      </c>
      <c r="B76" s="303">
        <f>SUM(B45:B74)</f>
        <v>63736</v>
      </c>
      <c r="C76" s="303">
        <f>SUM(C45:C74)</f>
        <v>69210</v>
      </c>
      <c r="D76" s="303"/>
      <c r="E76" s="304"/>
    </row>
    <row r="77" spans="1:5" ht="14.25">
      <c r="A77" s="60"/>
      <c r="B77"/>
      <c r="C77"/>
      <c r="D77"/>
      <c r="E77" s="292"/>
    </row>
    <row r="78" spans="1:5" ht="14.25">
      <c r="A78" s="60" t="s">
        <v>296</v>
      </c>
      <c r="B78" s="229">
        <v>12905</v>
      </c>
      <c r="C78" s="229">
        <v>14132</v>
      </c>
      <c r="D78" s="229"/>
      <c r="E78" s="292"/>
    </row>
    <row r="79" spans="1:5" ht="14.25">
      <c r="A79" s="60" t="s">
        <v>429</v>
      </c>
      <c r="B79" s="229">
        <v>786</v>
      </c>
      <c r="C79" s="229">
        <v>886</v>
      </c>
      <c r="D79" s="229"/>
      <c r="E79" s="292"/>
    </row>
    <row r="80" spans="1:5" ht="14.25">
      <c r="A80" s="60" t="s">
        <v>430</v>
      </c>
      <c r="B80" s="229">
        <v>262</v>
      </c>
      <c r="C80" s="229">
        <v>295</v>
      </c>
      <c r="D80" s="229"/>
      <c r="E80" s="292"/>
    </row>
    <row r="81" spans="1:5" ht="14.25">
      <c r="A81" s="60" t="s">
        <v>431</v>
      </c>
      <c r="B81" s="229">
        <v>524</v>
      </c>
      <c r="C81" s="229">
        <v>591</v>
      </c>
      <c r="D81" s="229"/>
      <c r="E81" s="292"/>
    </row>
    <row r="82" spans="1:5" ht="14.25">
      <c r="A82" s="124" t="s">
        <v>432</v>
      </c>
      <c r="B82" s="229">
        <v>1330</v>
      </c>
      <c r="C82" s="229"/>
      <c r="D82" s="229"/>
      <c r="E82" s="292"/>
    </row>
    <row r="83" spans="1:5" ht="14.25">
      <c r="A83" s="60" t="s">
        <v>297</v>
      </c>
      <c r="B83" s="229"/>
      <c r="C83" s="229">
        <v>60</v>
      </c>
      <c r="D83" s="229"/>
      <c r="E83" s="292"/>
    </row>
    <row r="84" spans="1:5" ht="14.25">
      <c r="A84" s="124"/>
      <c r="B84" s="229"/>
      <c r="C84" s="229"/>
      <c r="D84"/>
      <c r="E84" s="292"/>
    </row>
    <row r="85" spans="1:5" ht="15.75">
      <c r="A85" s="302" t="s">
        <v>298</v>
      </c>
      <c r="B85" s="303">
        <f>SUM(B78:B84)</f>
        <v>15807</v>
      </c>
      <c r="C85" s="303">
        <f>SUM(C78:C83)</f>
        <v>15964</v>
      </c>
      <c r="D85" s="303"/>
      <c r="E85" s="304"/>
    </row>
    <row r="86" spans="1:5" ht="14.25">
      <c r="A86"/>
      <c r="B86"/>
      <c r="C86"/>
      <c r="D86"/>
      <c r="E86" s="292"/>
    </row>
    <row r="87" spans="1:5" ht="14.25">
      <c r="A87"/>
      <c r="B87"/>
      <c r="C87"/>
      <c r="D87"/>
      <c r="E87" s="292"/>
    </row>
    <row r="88" spans="1:5" ht="14.25">
      <c r="A88" t="s">
        <v>299</v>
      </c>
      <c r="B88" s="229">
        <v>700</v>
      </c>
      <c r="C88" s="229">
        <v>700</v>
      </c>
      <c r="D88" s="229"/>
      <c r="E88" s="292"/>
    </row>
    <row r="89" spans="1:5" ht="14.25">
      <c r="A89" t="s">
        <v>300</v>
      </c>
      <c r="B89" s="229">
        <v>300</v>
      </c>
      <c r="C89" s="229">
        <v>300</v>
      </c>
      <c r="D89" s="229"/>
      <c r="E89" s="292"/>
    </row>
    <row r="90" spans="1:5" ht="14.25">
      <c r="A90" t="s">
        <v>301</v>
      </c>
      <c r="B90" s="229">
        <v>400</v>
      </c>
      <c r="C90" s="229">
        <v>400</v>
      </c>
      <c r="D90" s="229"/>
      <c r="E90" s="292"/>
    </row>
    <row r="91" spans="1:5" ht="14.25">
      <c r="A91" t="s">
        <v>302</v>
      </c>
      <c r="B91" s="229">
        <v>50</v>
      </c>
      <c r="C91" s="229">
        <v>50</v>
      </c>
      <c r="D91" s="229"/>
      <c r="E91" s="292"/>
    </row>
    <row r="92" spans="1:5" ht="14.25">
      <c r="A92" t="s">
        <v>303</v>
      </c>
      <c r="B92" s="229">
        <v>120</v>
      </c>
      <c r="C92" s="229">
        <v>120</v>
      </c>
      <c r="D92" s="229"/>
      <c r="E92" s="292"/>
    </row>
    <row r="93" spans="1:5" ht="14.25">
      <c r="A93" t="s">
        <v>304</v>
      </c>
      <c r="B93" s="229">
        <v>350</v>
      </c>
      <c r="C93" s="229">
        <v>350</v>
      </c>
      <c r="D93" s="229"/>
      <c r="E93" s="292"/>
    </row>
    <row r="94" spans="1:5" ht="14.25">
      <c r="A94" t="s">
        <v>305</v>
      </c>
      <c r="B94" s="229">
        <v>300</v>
      </c>
      <c r="C94" s="229">
        <v>300</v>
      </c>
      <c r="D94" s="229"/>
      <c r="E94" s="292"/>
    </row>
    <row r="95" spans="1:5" ht="14.25">
      <c r="A95" t="s">
        <v>306</v>
      </c>
      <c r="B95" s="229">
        <v>700</v>
      </c>
      <c r="C95" s="229">
        <v>700</v>
      </c>
      <c r="D95" s="229"/>
      <c r="E95" s="292"/>
    </row>
    <row r="96" spans="1:5" ht="14.25">
      <c r="A96" t="s">
        <v>307</v>
      </c>
      <c r="B96" s="229">
        <v>350</v>
      </c>
      <c r="C96" s="229">
        <v>200</v>
      </c>
      <c r="D96" s="229"/>
      <c r="E96" s="292"/>
    </row>
    <row r="97" spans="1:5" ht="14.25">
      <c r="A97" t="s">
        <v>308</v>
      </c>
      <c r="B97" s="229">
        <v>100</v>
      </c>
      <c r="C97" s="229">
        <v>100</v>
      </c>
      <c r="D97" s="229"/>
      <c r="E97" s="292"/>
    </row>
    <row r="98" spans="1:5" ht="14.25">
      <c r="A98" t="s">
        <v>309</v>
      </c>
      <c r="B98" s="229">
        <v>100</v>
      </c>
      <c r="C98" s="229">
        <v>100</v>
      </c>
      <c r="D98" s="229"/>
      <c r="E98" s="292"/>
    </row>
    <row r="99" spans="1:5" ht="14.25">
      <c r="A99" t="s">
        <v>310</v>
      </c>
      <c r="B99" s="229">
        <v>600</v>
      </c>
      <c r="C99" s="229">
        <v>600</v>
      </c>
      <c r="D99" s="229"/>
      <c r="E99" s="292"/>
    </row>
    <row r="100" spans="1:5" ht="14.25">
      <c r="A100" t="s">
        <v>311</v>
      </c>
      <c r="B100" s="229">
        <v>1300</v>
      </c>
      <c r="C100" s="229">
        <v>800</v>
      </c>
      <c r="D100" s="229"/>
      <c r="E100" s="292"/>
    </row>
    <row r="101" spans="1:5" ht="14.25">
      <c r="A101" t="s">
        <v>312</v>
      </c>
      <c r="B101" s="229">
        <v>300</v>
      </c>
      <c r="C101" s="229">
        <v>300</v>
      </c>
      <c r="D101" s="229"/>
      <c r="E101" s="292"/>
    </row>
    <row r="102" spans="1:5" ht="14.25">
      <c r="A102" s="305" t="s">
        <v>313</v>
      </c>
      <c r="B102" s="306">
        <f>SUM(B88:B101)</f>
        <v>5670</v>
      </c>
      <c r="C102" s="306">
        <f>SUM(C88:C101)</f>
        <v>5020</v>
      </c>
      <c r="D102" s="306"/>
      <c r="E102" s="249"/>
    </row>
    <row r="103" spans="1:5" ht="14.25">
      <c r="A103"/>
      <c r="B103"/>
      <c r="C103"/>
      <c r="D103"/>
      <c r="E103" s="249"/>
    </row>
    <row r="104" spans="1:5" ht="14.25">
      <c r="A104" t="s">
        <v>314</v>
      </c>
      <c r="B104" s="229">
        <v>700</v>
      </c>
      <c r="C104" s="307">
        <v>700</v>
      </c>
      <c r="D104" s="307"/>
      <c r="E104" s="308"/>
    </row>
    <row r="105" spans="1:5" ht="14.25">
      <c r="A105" t="s">
        <v>288</v>
      </c>
      <c r="B105" s="229">
        <v>300</v>
      </c>
      <c r="C105" s="307">
        <v>300</v>
      </c>
      <c r="D105" s="307"/>
      <c r="E105" s="308"/>
    </row>
    <row r="106" spans="1:5" ht="14.25">
      <c r="A106" t="s">
        <v>315</v>
      </c>
      <c r="B106" s="229">
        <v>1900</v>
      </c>
      <c r="C106" s="307">
        <v>1500</v>
      </c>
      <c r="D106" s="307"/>
      <c r="E106" s="308"/>
    </row>
    <row r="107" spans="1:5" ht="14.25">
      <c r="A107" t="s">
        <v>534</v>
      </c>
      <c r="B107" s="229"/>
      <c r="C107" s="307">
        <v>1000</v>
      </c>
      <c r="D107" s="307"/>
      <c r="E107" s="308"/>
    </row>
    <row r="108" spans="1:5" ht="14.25">
      <c r="A108" t="s">
        <v>316</v>
      </c>
      <c r="B108" s="229">
        <v>720</v>
      </c>
      <c r="C108" s="307">
        <v>720</v>
      </c>
      <c r="D108" s="307"/>
      <c r="E108" s="308"/>
    </row>
    <row r="109" spans="1:5" ht="14.25">
      <c r="A109" t="s">
        <v>317</v>
      </c>
      <c r="B109" s="229">
        <v>100</v>
      </c>
      <c r="C109" s="307">
        <v>100</v>
      </c>
      <c r="D109" s="307"/>
      <c r="E109" s="308"/>
    </row>
    <row r="110" spans="1:5" ht="14.25">
      <c r="A110" t="s">
        <v>535</v>
      </c>
      <c r="B110" s="229"/>
      <c r="C110" s="307">
        <v>47568</v>
      </c>
      <c r="D110" s="307"/>
      <c r="E110" s="308"/>
    </row>
    <row r="111" spans="1:5" ht="14.25">
      <c r="A111" t="s">
        <v>536</v>
      </c>
      <c r="B111" s="229">
        <v>71040</v>
      </c>
      <c r="C111" s="307">
        <v>45600</v>
      </c>
      <c r="D111" s="307"/>
      <c r="E111" s="308"/>
    </row>
    <row r="112" spans="1:5" ht="14.25">
      <c r="A112" t="s">
        <v>318</v>
      </c>
      <c r="B112" s="229">
        <v>750</v>
      </c>
      <c r="C112" s="307">
        <v>750</v>
      </c>
      <c r="D112" s="307"/>
      <c r="E112" s="308"/>
    </row>
    <row r="113" spans="1:5" ht="14.25">
      <c r="A113" t="s">
        <v>319</v>
      </c>
      <c r="B113" s="229">
        <v>550</v>
      </c>
      <c r="C113" s="307">
        <v>650</v>
      </c>
      <c r="D113" s="307"/>
      <c r="E113" s="308"/>
    </row>
    <row r="114" spans="1:5" ht="14.25">
      <c r="A114" t="s">
        <v>320</v>
      </c>
      <c r="B114" s="229">
        <v>100</v>
      </c>
      <c r="C114" s="307">
        <v>150</v>
      </c>
      <c r="D114" s="307"/>
      <c r="E114" s="308"/>
    </row>
    <row r="115" spans="1:5" ht="14.25">
      <c r="A115" t="s">
        <v>321</v>
      </c>
      <c r="B115" s="229">
        <v>820</v>
      </c>
      <c r="C115" s="307">
        <v>820</v>
      </c>
      <c r="D115" s="307"/>
      <c r="E115" s="308"/>
    </row>
    <row r="116" spans="1:5" ht="14.25">
      <c r="A116" t="s">
        <v>322</v>
      </c>
      <c r="B116" s="229">
        <v>10</v>
      </c>
      <c r="C116" s="307">
        <v>10</v>
      </c>
      <c r="D116"/>
      <c r="E116" s="308"/>
    </row>
    <row r="117" spans="1:5" ht="14.25">
      <c r="A117" t="s">
        <v>323</v>
      </c>
      <c r="B117" s="229">
        <v>200</v>
      </c>
      <c r="C117" s="307">
        <v>200</v>
      </c>
      <c r="D117" s="307"/>
      <c r="E117" s="308"/>
    </row>
    <row r="118" spans="1:5" ht="14.25">
      <c r="A118" t="s">
        <v>324</v>
      </c>
      <c r="B118" s="229">
        <v>200</v>
      </c>
      <c r="C118" s="307">
        <v>200</v>
      </c>
      <c r="D118" s="307"/>
      <c r="E118" s="308"/>
    </row>
    <row r="119" spans="1:5" ht="14.25">
      <c r="A119" t="s">
        <v>325</v>
      </c>
      <c r="B119" s="229">
        <v>150</v>
      </c>
      <c r="C119" s="307">
        <v>200</v>
      </c>
      <c r="D119" s="307"/>
      <c r="E119" s="308"/>
    </row>
    <row r="120" spans="1:5" ht="14.25">
      <c r="A120" t="s">
        <v>326</v>
      </c>
      <c r="B120" s="229">
        <v>350</v>
      </c>
      <c r="C120" s="307">
        <v>350</v>
      </c>
      <c r="D120" s="307"/>
      <c r="E120" s="308"/>
    </row>
    <row r="121" spans="1:5" ht="14.25">
      <c r="A121" t="s">
        <v>327</v>
      </c>
      <c r="B121" s="229">
        <v>1800</v>
      </c>
      <c r="C121" s="307">
        <v>1800</v>
      </c>
      <c r="D121" s="307"/>
      <c r="E121" s="308"/>
    </row>
    <row r="122" spans="1:5" ht="14.25">
      <c r="A122" t="s">
        <v>328</v>
      </c>
      <c r="B122" s="229">
        <v>10</v>
      </c>
      <c r="C122" s="307">
        <v>15</v>
      </c>
      <c r="D122" s="307"/>
      <c r="E122" s="308"/>
    </row>
    <row r="123" spans="1:5" ht="14.25">
      <c r="A123" t="s">
        <v>329</v>
      </c>
      <c r="B123" s="229">
        <v>20</v>
      </c>
      <c r="C123" s="307">
        <v>20</v>
      </c>
      <c r="D123"/>
      <c r="E123" s="249"/>
    </row>
    <row r="124" spans="1:5" ht="14.25">
      <c r="A124" t="s">
        <v>330</v>
      </c>
      <c r="B124" s="229">
        <v>10</v>
      </c>
      <c r="C124" s="307">
        <v>10</v>
      </c>
      <c r="D124"/>
      <c r="E124" s="249"/>
    </row>
    <row r="125" spans="1:5" ht="14.25">
      <c r="A125" t="s">
        <v>331</v>
      </c>
      <c r="B125" s="229">
        <v>211</v>
      </c>
      <c r="C125" s="307">
        <v>100</v>
      </c>
      <c r="D125" s="307"/>
      <c r="E125" s="249"/>
    </row>
    <row r="126" spans="1:5" ht="14.25">
      <c r="A126" s="305" t="s">
        <v>332</v>
      </c>
      <c r="B126" s="306">
        <f>SUM(B104:B125)</f>
        <v>79941</v>
      </c>
      <c r="C126" s="306">
        <f>SUM(C104:C125)</f>
        <v>102763</v>
      </c>
      <c r="D126" s="306"/>
      <c r="E126" s="249"/>
    </row>
    <row r="127" spans="1:5" ht="14.25">
      <c r="A127" s="305"/>
      <c r="B127" s="306"/>
      <c r="C127" s="306"/>
      <c r="D127" s="306"/>
      <c r="E127" s="249"/>
    </row>
    <row r="128" spans="1:5" ht="14.25">
      <c r="A128" s="305"/>
      <c r="B128" s="306"/>
      <c r="C128" s="306"/>
      <c r="D128" s="306"/>
      <c r="E128" s="249"/>
    </row>
    <row r="129" spans="1:5" ht="14.25">
      <c r="A129"/>
      <c r="B129"/>
      <c r="C129"/>
      <c r="D129"/>
      <c r="E129" s="249"/>
    </row>
    <row r="130" spans="1:5" ht="14.25">
      <c r="A130" t="s">
        <v>333</v>
      </c>
      <c r="B130" s="307">
        <v>22280</v>
      </c>
      <c r="C130" s="229">
        <v>27730</v>
      </c>
      <c r="D130" s="229"/>
      <c r="E130" s="308"/>
    </row>
    <row r="131" spans="1:5" ht="14.25">
      <c r="A131" t="s">
        <v>334</v>
      </c>
      <c r="B131" s="307">
        <v>5000</v>
      </c>
      <c r="C131" s="229">
        <v>3500</v>
      </c>
      <c r="D131" s="229"/>
      <c r="E131" s="308"/>
    </row>
    <row r="132" spans="1:5" ht="14.25">
      <c r="A132" t="s">
        <v>335</v>
      </c>
      <c r="B132" s="307">
        <v>40</v>
      </c>
      <c r="C132" s="229">
        <v>40</v>
      </c>
      <c r="D132" s="229"/>
      <c r="E132" s="308"/>
    </row>
    <row r="133" spans="1:5" ht="14.25">
      <c r="A133" t="s">
        <v>336</v>
      </c>
      <c r="B133" s="307">
        <v>880</v>
      </c>
      <c r="C133" s="229">
        <v>800</v>
      </c>
      <c r="D133" s="229"/>
      <c r="E133" s="308"/>
    </row>
    <row r="134" spans="1:5" ht="14.25">
      <c r="A134" t="s">
        <v>537</v>
      </c>
      <c r="B134" s="307"/>
      <c r="C134" s="229">
        <v>1200</v>
      </c>
      <c r="D134" s="229"/>
      <c r="E134" s="308"/>
    </row>
    <row r="135" spans="1:5" ht="14.25">
      <c r="A135" t="s">
        <v>337</v>
      </c>
      <c r="B135" s="307">
        <v>2925</v>
      </c>
      <c r="C135" s="229">
        <v>2700</v>
      </c>
      <c r="D135" s="229"/>
      <c r="E135" s="308"/>
    </row>
    <row r="136" spans="1:5" ht="14.25">
      <c r="A136" t="s">
        <v>338</v>
      </c>
      <c r="B136" s="307">
        <v>350</v>
      </c>
      <c r="C136" s="229">
        <v>350</v>
      </c>
      <c r="D136" s="229"/>
      <c r="E136" s="308"/>
    </row>
    <row r="137" spans="1:5" ht="14.25">
      <c r="A137" t="s">
        <v>339</v>
      </c>
      <c r="B137" s="307">
        <v>500</v>
      </c>
      <c r="C137" s="229">
        <v>550</v>
      </c>
      <c r="D137" s="229"/>
      <c r="E137" s="308"/>
    </row>
    <row r="138" spans="1:5" ht="14.25">
      <c r="A138" t="s">
        <v>340</v>
      </c>
      <c r="B138" s="307">
        <v>1200</v>
      </c>
      <c r="C138" s="229">
        <v>1200</v>
      </c>
      <c r="D138" s="229"/>
      <c r="E138" s="308"/>
    </row>
    <row r="139" spans="1:5" ht="14.25">
      <c r="A139" t="s">
        <v>341</v>
      </c>
      <c r="B139" s="307">
        <v>5500</v>
      </c>
      <c r="C139" s="229">
        <v>5500</v>
      </c>
      <c r="D139" s="229"/>
      <c r="E139" s="308"/>
    </row>
    <row r="140" spans="1:5" ht="14.25">
      <c r="A140" t="s">
        <v>342</v>
      </c>
      <c r="B140" s="307">
        <v>550</v>
      </c>
      <c r="C140" s="229">
        <v>1550</v>
      </c>
      <c r="D140" s="229"/>
      <c r="E140" s="308"/>
    </row>
    <row r="141" spans="1:5" ht="14.25">
      <c r="A141" s="309" t="s">
        <v>471</v>
      </c>
      <c r="B141" s="310">
        <f>SUM(B130:B140)</f>
        <v>39225</v>
      </c>
      <c r="C141" s="310">
        <f>SUM(C130:C140)</f>
        <v>45120</v>
      </c>
      <c r="D141" s="310"/>
      <c r="E141" s="249"/>
    </row>
    <row r="142" spans="1:5" ht="14.25">
      <c r="A142" s="305"/>
      <c r="B142" s="310"/>
      <c r="C142"/>
      <c r="D142"/>
      <c r="E142" s="249"/>
    </row>
    <row r="143" spans="1:5" ht="14.25">
      <c r="A143"/>
      <c r="B143"/>
      <c r="C143"/>
      <c r="D143"/>
      <c r="E143" s="249"/>
    </row>
    <row r="144" spans="1:5" ht="14.25">
      <c r="A144" t="s">
        <v>343</v>
      </c>
      <c r="B144" s="307">
        <v>150</v>
      </c>
      <c r="C144" s="229">
        <v>1310</v>
      </c>
      <c r="D144" s="229"/>
      <c r="E144" s="249"/>
    </row>
    <row r="145" spans="1:5" ht="14.25">
      <c r="A145" t="s">
        <v>344</v>
      </c>
      <c r="B145" s="307">
        <v>5000</v>
      </c>
      <c r="C145" s="229">
        <v>5000</v>
      </c>
      <c r="D145" s="229"/>
      <c r="E145" s="308"/>
    </row>
    <row r="146" spans="1:5" ht="14.25">
      <c r="A146" t="s">
        <v>433</v>
      </c>
      <c r="B146" s="307">
        <v>430</v>
      </c>
      <c r="C146" s="229">
        <v>430</v>
      </c>
      <c r="D146" s="229"/>
      <c r="E146" s="308"/>
    </row>
    <row r="147" spans="1:5" ht="14.25">
      <c r="A147" t="s">
        <v>345</v>
      </c>
      <c r="B147" s="307">
        <v>1600</v>
      </c>
      <c r="C147" s="229">
        <v>1600</v>
      </c>
      <c r="D147" s="229"/>
      <c r="E147" s="308"/>
    </row>
    <row r="148" spans="1:5" ht="14.25">
      <c r="A148" t="s">
        <v>346</v>
      </c>
      <c r="B148" s="307">
        <v>160</v>
      </c>
      <c r="C148" s="229">
        <v>160</v>
      </c>
      <c r="D148" s="229"/>
      <c r="E148" s="308"/>
    </row>
    <row r="149" spans="1:5" ht="14.25">
      <c r="A149" t="s">
        <v>347</v>
      </c>
      <c r="B149" s="307">
        <v>140</v>
      </c>
      <c r="C149" s="229">
        <v>140</v>
      </c>
      <c r="D149" s="229"/>
      <c r="E149" s="308"/>
    </row>
    <row r="150" spans="1:5" ht="14.25">
      <c r="A150" t="s">
        <v>348</v>
      </c>
      <c r="B150" s="307">
        <v>60</v>
      </c>
      <c r="C150" s="229">
        <v>60</v>
      </c>
      <c r="D150" s="229"/>
      <c r="E150" s="308"/>
    </row>
    <row r="151" spans="1:5" ht="14.25">
      <c r="A151" t="s">
        <v>532</v>
      </c>
      <c r="B151" s="307">
        <v>1464</v>
      </c>
      <c r="C151" s="229"/>
      <c r="D151" s="229"/>
      <c r="E151" s="308"/>
    </row>
    <row r="152" spans="1:5" ht="14.25">
      <c r="A152" t="s">
        <v>349</v>
      </c>
      <c r="B152" s="307">
        <v>50</v>
      </c>
      <c r="C152" s="229">
        <v>50</v>
      </c>
      <c r="D152" s="229"/>
      <c r="E152" s="308"/>
    </row>
    <row r="153" spans="1:5" ht="14.25">
      <c r="A153" t="s">
        <v>350</v>
      </c>
      <c r="B153" s="307">
        <v>2500</v>
      </c>
      <c r="C153" s="229">
        <v>2500</v>
      </c>
      <c r="D153" s="229"/>
      <c r="E153" s="308"/>
    </row>
    <row r="154" spans="1:5" ht="14.25">
      <c r="A154" s="305" t="s">
        <v>351</v>
      </c>
      <c r="B154" s="310">
        <f>SUM(B144:B153)</f>
        <v>11554</v>
      </c>
      <c r="C154" s="310">
        <f>SUM(C144:C153)</f>
        <v>11250</v>
      </c>
      <c r="D154" s="310"/>
      <c r="E154" s="249"/>
    </row>
    <row r="155" spans="1:5" ht="14.25">
      <c r="A155"/>
      <c r="B155"/>
      <c r="C155"/>
      <c r="D155"/>
      <c r="E155" s="249"/>
    </row>
    <row r="156" spans="1:5" ht="15">
      <c r="A156" s="311" t="s">
        <v>352</v>
      </c>
      <c r="B156" s="312">
        <f>SUM(B154+B141+B126+B102)</f>
        <v>136390</v>
      </c>
      <c r="C156" s="312">
        <f>C154+C141+C126+C102</f>
        <v>164153</v>
      </c>
      <c r="D156" s="312"/>
      <c r="E156" s="313"/>
    </row>
    <row r="157" spans="1:5" ht="14.25">
      <c r="A157"/>
      <c r="B157" s="229"/>
      <c r="C157"/>
      <c r="D157"/>
      <c r="E157" s="249"/>
    </row>
    <row r="158" spans="1:5" ht="15">
      <c r="A158" s="314" t="s">
        <v>267</v>
      </c>
      <c r="B158" s="303">
        <v>735</v>
      </c>
      <c r="C158" s="303">
        <v>780</v>
      </c>
      <c r="D158"/>
      <c r="E158" s="249"/>
    </row>
    <row r="159" spans="1:5" ht="14.25">
      <c r="A159"/>
      <c r="B159" s="229"/>
      <c r="C159"/>
      <c r="D159"/>
      <c r="E159" s="249"/>
    </row>
    <row r="160" spans="1:5" ht="14.25">
      <c r="A160" t="s">
        <v>353</v>
      </c>
      <c r="B160" s="229">
        <v>1000</v>
      </c>
      <c r="C160" s="229">
        <v>1000</v>
      </c>
      <c r="D160" s="229"/>
      <c r="E160" s="308"/>
    </row>
    <row r="161" spans="1:5" ht="14.25">
      <c r="A161" t="s">
        <v>354</v>
      </c>
      <c r="B161" s="229">
        <v>50</v>
      </c>
      <c r="C161" s="229">
        <v>50</v>
      </c>
      <c r="D161" s="229"/>
      <c r="E161" s="308"/>
    </row>
    <row r="162" spans="1:5" ht="14.25">
      <c r="A162" t="s">
        <v>458</v>
      </c>
      <c r="B162" s="229">
        <v>600</v>
      </c>
      <c r="C162" s="229">
        <v>600</v>
      </c>
      <c r="D162" s="229"/>
      <c r="E162" s="308"/>
    </row>
    <row r="163" spans="1:5" ht="14.25">
      <c r="A163" t="s">
        <v>355</v>
      </c>
      <c r="B163" s="229">
        <v>6000</v>
      </c>
      <c r="C163" s="229">
        <v>8000</v>
      </c>
      <c r="D163" s="229"/>
      <c r="E163" s="308"/>
    </row>
    <row r="164" spans="1:5" ht="14.25">
      <c r="A164" t="s">
        <v>356</v>
      </c>
      <c r="B164" s="229">
        <v>566</v>
      </c>
      <c r="C164" s="229"/>
      <c r="D164" s="229"/>
      <c r="E164" s="249"/>
    </row>
    <row r="165" spans="1:5" ht="14.25">
      <c r="A165" t="s">
        <v>357</v>
      </c>
      <c r="B165" s="229">
        <v>1200</v>
      </c>
      <c r="C165" s="229">
        <v>1200</v>
      </c>
      <c r="D165" s="229"/>
      <c r="E165" s="249"/>
    </row>
    <row r="166" spans="1:5" ht="15.75">
      <c r="A166" s="315" t="s">
        <v>358</v>
      </c>
      <c r="B166" s="303">
        <f>SUM(B160:B165)</f>
        <v>9416</v>
      </c>
      <c r="C166" s="303">
        <f>SUM(C160:C165)</f>
        <v>10850</v>
      </c>
      <c r="D166" s="303"/>
      <c r="E166" s="304"/>
    </row>
    <row r="167" spans="1:5" ht="14.25">
      <c r="A167"/>
      <c r="B167" s="229"/>
      <c r="C167"/>
      <c r="D167"/>
      <c r="E167"/>
    </row>
    <row r="168" spans="1:5" ht="14.25">
      <c r="A168" t="s">
        <v>359</v>
      </c>
      <c r="B168" s="307">
        <v>500</v>
      </c>
      <c r="C168" s="307">
        <v>500</v>
      </c>
      <c r="D168" s="307"/>
      <c r="E168" s="292"/>
    </row>
    <row r="169" spans="1:5" ht="14.25">
      <c r="A169" t="s">
        <v>503</v>
      </c>
      <c r="B169" s="307">
        <v>6170</v>
      </c>
      <c r="C169" s="229"/>
      <c r="D169" s="229"/>
      <c r="E169" s="292"/>
    </row>
    <row r="170" spans="1:5" ht="14.25">
      <c r="A170" t="s">
        <v>502</v>
      </c>
      <c r="B170" s="307">
        <v>1200</v>
      </c>
      <c r="C170" s="307"/>
      <c r="D170" s="229"/>
      <c r="E170" s="292"/>
    </row>
    <row r="171" spans="1:5" ht="14.25">
      <c r="A171" t="s">
        <v>533</v>
      </c>
      <c r="B171" s="307">
        <v>11223</v>
      </c>
      <c r="C171" s="307"/>
      <c r="D171" s="229"/>
      <c r="E171" s="292"/>
    </row>
    <row r="172" spans="1:5" ht="14.25">
      <c r="A172" t="s">
        <v>360</v>
      </c>
      <c r="B172" s="307">
        <v>4000</v>
      </c>
      <c r="C172" s="307">
        <v>3600</v>
      </c>
      <c r="D172" s="229"/>
      <c r="E172" s="292"/>
    </row>
    <row r="173" spans="1:5" ht="14.25">
      <c r="A173" t="s">
        <v>461</v>
      </c>
      <c r="B173" s="307">
        <v>50000</v>
      </c>
      <c r="C173" s="307"/>
      <c r="D173" s="229"/>
      <c r="E173" s="292"/>
    </row>
    <row r="174" spans="1:5" ht="14.25">
      <c r="A174" t="s">
        <v>460</v>
      </c>
      <c r="B174" s="307">
        <v>50000</v>
      </c>
      <c r="C174" s="307"/>
      <c r="D174" s="229"/>
      <c r="E174" s="292"/>
    </row>
    <row r="175" spans="1:5" ht="15">
      <c r="A175" s="311" t="s">
        <v>361</v>
      </c>
      <c r="B175" s="312">
        <f>SUM(B168:B174)</f>
        <v>123093</v>
      </c>
      <c r="C175" s="312">
        <f>SUM(C168:C172)</f>
        <v>4100</v>
      </c>
      <c r="D175" s="312"/>
      <c r="E175" s="313"/>
    </row>
    <row r="177" spans="1:5" ht="14.25">
      <c r="A177"/>
      <c r="B177"/>
      <c r="C177"/>
      <c r="D177"/>
      <c r="E177" s="292"/>
    </row>
    <row r="178" spans="1:5" ht="14.25">
      <c r="A178" t="s">
        <v>362</v>
      </c>
      <c r="B178" s="307">
        <v>500</v>
      </c>
      <c r="C178" s="307">
        <v>500</v>
      </c>
      <c r="D178"/>
      <c r="E178" s="292"/>
    </row>
    <row r="179" spans="1:5" ht="14.25">
      <c r="A179" t="s">
        <v>188</v>
      </c>
      <c r="B179" s="307">
        <v>55222</v>
      </c>
      <c r="C179" s="307">
        <v>138490</v>
      </c>
      <c r="D179"/>
      <c r="E179" s="292"/>
    </row>
    <row r="180" spans="1:5" ht="14.25">
      <c r="A180" t="s">
        <v>37</v>
      </c>
      <c r="B180" s="307">
        <v>6918</v>
      </c>
      <c r="C180" s="307">
        <v>10000</v>
      </c>
      <c r="D180"/>
      <c r="E180" s="292"/>
    </row>
    <row r="181" spans="1:5" ht="14.25">
      <c r="A181" t="s">
        <v>363</v>
      </c>
      <c r="B181" s="307">
        <v>3646</v>
      </c>
      <c r="C181" s="229">
        <v>11000</v>
      </c>
      <c r="D181"/>
      <c r="E181" s="292"/>
    </row>
    <row r="182" spans="1:5" ht="14.25">
      <c r="A182" t="s">
        <v>364</v>
      </c>
      <c r="B182" s="307">
        <v>403034</v>
      </c>
      <c r="C182" s="307">
        <v>604189</v>
      </c>
      <c r="D182"/>
      <c r="E182" s="292"/>
    </row>
    <row r="183" spans="1:5" ht="15">
      <c r="A183" s="311" t="s">
        <v>365</v>
      </c>
      <c r="B183" s="312">
        <f>SUM(B178:B182)</f>
        <v>469320</v>
      </c>
      <c r="C183" s="312">
        <f>SUM(C178:C182)</f>
        <v>764179</v>
      </c>
      <c r="D183" s="201"/>
      <c r="E183" s="292"/>
    </row>
    <row r="184" spans="1:5" ht="14.25">
      <c r="A184"/>
      <c r="B184"/>
      <c r="C184"/>
      <c r="D184"/>
      <c r="E184" s="292"/>
    </row>
    <row r="185" spans="1:5" ht="14.25">
      <c r="A185"/>
      <c r="B185"/>
      <c r="C185"/>
      <c r="D185"/>
      <c r="E185" s="292"/>
    </row>
    <row r="186" spans="1:5" ht="15">
      <c r="A186" s="315" t="s">
        <v>366</v>
      </c>
      <c r="B186" s="312">
        <f>SUM(B183+B175+B166+B158+B156+B85+B76)</f>
        <v>818497</v>
      </c>
      <c r="C186" s="312">
        <f>SUM(C183+C175+C166+C158+C156+C85+C76)</f>
        <v>1029236</v>
      </c>
      <c r="D186" s="312"/>
      <c r="E186" s="313"/>
    </row>
  </sheetData>
  <mergeCells count="7">
    <mergeCell ref="A1:F1"/>
    <mergeCell ref="A2:F2"/>
    <mergeCell ref="A39:C39"/>
    <mergeCell ref="A40:C40"/>
    <mergeCell ref="A4:A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&amp;R5. sz. melléklet a 3/2011. (II. 24.) sz.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Erzsike</cp:lastModifiedBy>
  <cp:lastPrinted>2011-02-24T09:29:56Z</cp:lastPrinted>
  <dcterms:created xsi:type="dcterms:W3CDTF">2006-01-24T13:22:03Z</dcterms:created>
  <dcterms:modified xsi:type="dcterms:W3CDTF">2011-02-24T09:35:50Z</dcterms:modified>
  <cp:category/>
  <cp:version/>
  <cp:contentType/>
  <cp:contentStatus/>
</cp:coreProperties>
</file>