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7"/>
  </bookViews>
  <sheets>
    <sheet name="Létszám" sheetId="1" r:id="rId1"/>
    <sheet name="Bevétel" sheetId="2" r:id="rId2"/>
    <sheet name="Kiadás" sheetId="3" r:id="rId3"/>
    <sheet name="Kiadás PH" sheetId="4" r:id="rId4"/>
    <sheet name="Kiadás isk." sheetId="5" r:id="rId5"/>
    <sheet name="Kiadás ovi" sheetId="6" r:id="rId6"/>
    <sheet name="Kiadás Műv." sheetId="7" r:id="rId7"/>
    <sheet name="Igazgatás" sheetId="8" r:id="rId8"/>
    <sheet name="Fejlesztés" sheetId="9" r:id="rId9"/>
    <sheet name="Tartalék" sheetId="10" r:id="rId10"/>
    <sheet name="Műk.mérleg" sheetId="11" r:id="rId11"/>
    <sheet name="Felh.mérleg" sheetId="12" r:id="rId12"/>
    <sheet name="Bolgár Kisebbség" sheetId="13" r:id="rId13"/>
  </sheets>
  <definedNames/>
  <calcPr fullCalcOnLoad="1"/>
</workbook>
</file>

<file path=xl/sharedStrings.xml><?xml version="1.0" encoding="utf-8"?>
<sst xmlns="http://schemas.openxmlformats.org/spreadsheetml/2006/main" count="844" uniqueCount="541">
  <si>
    <t>Megnevezés</t>
  </si>
  <si>
    <t>Építményadó</t>
  </si>
  <si>
    <t>Értékpapírok eladása</t>
  </si>
  <si>
    <t>Munkahelyi vendéglátás</t>
  </si>
  <si>
    <t>Óvodai nevelés</t>
  </si>
  <si>
    <t>Iskolai intézményi étkeztetés</t>
  </si>
  <si>
    <t>Napköziotthonos ellátás</t>
  </si>
  <si>
    <t>Diáksport</t>
  </si>
  <si>
    <t>Összesen</t>
  </si>
  <si>
    <t>1.) Működési kiadások</t>
  </si>
  <si>
    <t>Személyi juttatások</t>
  </si>
  <si>
    <t xml:space="preserve">  </t>
  </si>
  <si>
    <t>Dologi kiadások</t>
  </si>
  <si>
    <t xml:space="preserve">   </t>
  </si>
  <si>
    <t>Építésügyi Társulás</t>
  </si>
  <si>
    <t xml:space="preserve">      </t>
  </si>
  <si>
    <t>Társadalmi szervezet ASE</t>
  </si>
  <si>
    <t>Egyházak támogatása</t>
  </si>
  <si>
    <t xml:space="preserve">     </t>
  </si>
  <si>
    <t>Pest Megyei Területfejlesztési Tanács</t>
  </si>
  <si>
    <t>Dunavölgyi Vízgazdálkodási Társulat</t>
  </si>
  <si>
    <t xml:space="preserve">                  </t>
  </si>
  <si>
    <t>Kisdunai Többcélú Kistérségi Társulás</t>
  </si>
  <si>
    <t>Időskorúak járadéka</t>
  </si>
  <si>
    <t>Rendszeres szociális segély</t>
  </si>
  <si>
    <t>Lakásfenntartási támogatás</t>
  </si>
  <si>
    <t>Átmeneti segély</t>
  </si>
  <si>
    <t>Ápolási díj</t>
  </si>
  <si>
    <t>Temetési segély</t>
  </si>
  <si>
    <t>Szociális étkeztetés</t>
  </si>
  <si>
    <t xml:space="preserve">Rendkívüli gyermekvédelmi támogatás                       </t>
  </si>
  <si>
    <t>Iskolai táborozás</t>
  </si>
  <si>
    <t>Tanulmányi verseny</t>
  </si>
  <si>
    <t>Társadalmi és szociálpolitikai juttatás összesen</t>
  </si>
  <si>
    <t>Beruházás</t>
  </si>
  <si>
    <t>Felújítás</t>
  </si>
  <si>
    <t>Pályázati önerő</t>
  </si>
  <si>
    <t>Általános tartalék</t>
  </si>
  <si>
    <t>Kiadások mindösszesen:</t>
  </si>
  <si>
    <t>Közgyógyellátás</t>
  </si>
  <si>
    <t>Tartalék</t>
  </si>
  <si>
    <t>Közvilágítás</t>
  </si>
  <si>
    <t>Állategészségügyi tevékenység</t>
  </si>
  <si>
    <t>Összesen tartalék:</t>
  </si>
  <si>
    <t>Céltartalék részletezése:</t>
  </si>
  <si>
    <t>Összesen: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</si>
  <si>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</si>
  <si>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</si>
  <si>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</si>
  <si>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</si>
  <si>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</si>
  <si>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</si>
  <si>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</si>
  <si>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</si>
  <si>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</si>
  <si>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</si>
  <si>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</si>
  <si>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</si>
  <si>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Intézményi működési bevétel</t>
  </si>
  <si>
    <t>2.) Támogatás értékű működési kiadás</t>
  </si>
  <si>
    <t>Civil szervezetek támogatása</t>
  </si>
  <si>
    <t xml:space="preserve">ITOSZ   </t>
  </si>
  <si>
    <t>Tourinform Ócsa</t>
  </si>
  <si>
    <t>Általános Iskola Ócsa</t>
  </si>
  <si>
    <t>Tanórán kívüli foglalkozás</t>
  </si>
  <si>
    <t>Felsőoktatási támogatás</t>
  </si>
  <si>
    <t>Nyugdíjasok támogatása</t>
  </si>
  <si>
    <t>Lakásépítés, felújítás köztisztviselők</t>
  </si>
  <si>
    <t xml:space="preserve">Összes fejlesztési kiadás </t>
  </si>
  <si>
    <t>Ezer Ft</t>
  </si>
  <si>
    <t xml:space="preserve"> Támogatásértékű működési kiadás összesen</t>
  </si>
  <si>
    <t>Idegenforgalmi adó</t>
  </si>
  <si>
    <t>Munkabér járulékai</t>
  </si>
  <si>
    <t xml:space="preserve">Összes működési kiadás </t>
  </si>
  <si>
    <t>Orvosi ügyelet Ócsa</t>
  </si>
  <si>
    <t>Kertváros Kistérség Gyál</t>
  </si>
  <si>
    <t xml:space="preserve">3.) Működési pénzeszköz átadás </t>
  </si>
  <si>
    <t>Alapítványok támogatása: Bogáncs alapítvány</t>
  </si>
  <si>
    <t>Alapítványok támogatása: Községért alapítvány</t>
  </si>
  <si>
    <t>Alapítványok támogatása: egyéb alapítvány</t>
  </si>
  <si>
    <t>Polgárvédelem Dabas</t>
  </si>
  <si>
    <t>Polgárőrség Alsónémedi</t>
  </si>
  <si>
    <t>Orvosi Szakrendelő Dabas</t>
  </si>
  <si>
    <t>Működési pénzeszköz átadás összesen</t>
  </si>
  <si>
    <t>4.) Felhalmozási pénzeszköz átadás</t>
  </si>
  <si>
    <t>Révfülöpi diáktábor Dabas</t>
  </si>
  <si>
    <t>Lakásépítési támogatás</t>
  </si>
  <si>
    <t>Felhalmozási pénzeszköz összesen</t>
  </si>
  <si>
    <t>Összes támogatás és pénzeszköz átadás</t>
  </si>
  <si>
    <t>5.) Társadalmi és szociálpolitikai juttatás</t>
  </si>
  <si>
    <t xml:space="preserve">Tankönyvtámogatás </t>
  </si>
  <si>
    <t>Gyermekétkeztetés óvoda</t>
  </si>
  <si>
    <t>Gyermekétkeztetés iskola</t>
  </si>
  <si>
    <t>6.) Egyéb pénzbeni juttatás</t>
  </si>
  <si>
    <t>Általános iskolások (kiváló tanulók)</t>
  </si>
  <si>
    <t>Egészségügyi szűrővizsgálat</t>
  </si>
  <si>
    <t>Egyéb pénzbeni juttatás összesen</t>
  </si>
  <si>
    <t>7.) Kölcsön nyújtás</t>
  </si>
  <si>
    <t>Összes kölcsön nyújtás:</t>
  </si>
  <si>
    <t>8.) Fejlesztési kiadás</t>
  </si>
  <si>
    <t>9.) Tartalék</t>
  </si>
  <si>
    <t>Munkabér és járulékai</t>
  </si>
  <si>
    <t>Céltartalék működési</t>
  </si>
  <si>
    <t>Céltartalék fejlesztési</t>
  </si>
  <si>
    <t>Összes tartalék:</t>
  </si>
  <si>
    <t>Fő</t>
  </si>
  <si>
    <t>Önkormányzat igazgatási tevékenység</t>
  </si>
  <si>
    <t>Iskolai étkeztetés</t>
  </si>
  <si>
    <t>Munkabér  és járulékai</t>
  </si>
  <si>
    <t>Céltartalék működési összesen</t>
  </si>
  <si>
    <t>Céltartalék fejlesztési összesen</t>
  </si>
  <si>
    <t>Céltartalék összesen</t>
  </si>
  <si>
    <t>2010.</t>
  </si>
  <si>
    <t>Talajterhelési díj</t>
  </si>
  <si>
    <t>Fantázia Művészeti Iskola</t>
  </si>
  <si>
    <t>Köz.Szöv.- iskola konyha</t>
  </si>
  <si>
    <t>Buszváró Haraszti u.</t>
  </si>
  <si>
    <t>Akácfa,Nap,Hold,Nyárfa,Arany J. belső utak bővítése</t>
  </si>
  <si>
    <t>ÖSSZES KIADÁS</t>
  </si>
  <si>
    <t>Bursa Hungarica</t>
  </si>
  <si>
    <t>Fejlesztési céltartalék</t>
  </si>
  <si>
    <t>2010.évi terv</t>
  </si>
  <si>
    <t>1.) Polgármesteri Hivatal - önállóan működő és gazdálkodó költségvetési szerv</t>
  </si>
  <si>
    <t>4.) Halászy Károly Művelődési Ház és Könyvtár - önállóan működő költségvetési szerv</t>
  </si>
  <si>
    <r>
      <t>2003. évi eredeti ei</t>
    </r>
    <r>
      <rPr>
        <sz val="10"/>
        <rFont val="Arial CE"/>
        <family val="2"/>
      </rPr>
      <t>.</t>
    </r>
  </si>
  <si>
    <t>2004. évi előirányz.</t>
  </si>
  <si>
    <t>előirányz.</t>
  </si>
  <si>
    <t>mód.ei.</t>
  </si>
  <si>
    <t>Intézményi ellátás dija Széchenyi</t>
  </si>
  <si>
    <t>Alkalmazottak térítése Széchenyi</t>
  </si>
  <si>
    <t>Kiszámlázott termékek és szolg. ÁFA</t>
  </si>
  <si>
    <t>Egyéb bevételek</t>
  </si>
  <si>
    <t>2. Intézményi müködési bevételek összesen Széchenyi:</t>
  </si>
  <si>
    <t>Intézményi ellátás díja Szivárvány</t>
  </si>
  <si>
    <t>Bérleti díj</t>
  </si>
  <si>
    <t>Egyéb bevétel</t>
  </si>
  <si>
    <t>3. Intézményi működési bevételek össz. Szivárvány:</t>
  </si>
  <si>
    <t>Rendezvények bevétele Halászy</t>
  </si>
  <si>
    <t>4. Intézményi működési bevételek össz. Halászy</t>
  </si>
  <si>
    <t>Üdültetési díj</t>
  </si>
  <si>
    <t>Bérleti díjak</t>
  </si>
  <si>
    <t>Mezőőri járulék</t>
  </si>
  <si>
    <t>Igazgatási szolgáltatási díj</t>
  </si>
  <si>
    <t>Közterületfoglalás</t>
  </si>
  <si>
    <t>Kártérítés</t>
  </si>
  <si>
    <t>Kamatok</t>
  </si>
  <si>
    <t>ÁFA visszatérülés</t>
  </si>
  <si>
    <t>Kiszámlázott termékek és szolgáltatások ért. ÁFA</t>
  </si>
  <si>
    <t>Szemétszállítás</t>
  </si>
  <si>
    <t>1. Polgármesteri Hivatal müködési bev. össz:</t>
  </si>
  <si>
    <t>I.  Önkormányzat Intézményi müködési bev. össz:</t>
  </si>
  <si>
    <t>Iparüzési adó</t>
  </si>
  <si>
    <t>Pótlék, birság</t>
  </si>
  <si>
    <t>Helyi adók összesen:</t>
  </si>
  <si>
    <t>Személyi jövedelemadó átengedett része</t>
  </si>
  <si>
    <t>Személyi jövedelemadó kiegészítés adóerőképesség alapján</t>
  </si>
  <si>
    <t>Gépjárműadó 100%-a</t>
  </si>
  <si>
    <t>Átengedett központi adók összesen:</t>
  </si>
  <si>
    <t>II. Önkormányzat sajátos müködési bev. össz:</t>
  </si>
  <si>
    <t>Földterület értékesítése</t>
  </si>
  <si>
    <t>Központi támogatás utakra</t>
  </si>
  <si>
    <t>Átvett pénzeszköz lakosságtól utakra</t>
  </si>
  <si>
    <t>III. Felhalmozási és tőke jellegű bevételek össz:</t>
  </si>
  <si>
    <t>IV. Normatív hozzájárulások összesen:</t>
  </si>
  <si>
    <t>V.Központosított előirányzat:</t>
  </si>
  <si>
    <t>Kieg. tám. Közoktatási feladatokhoz</t>
  </si>
  <si>
    <t>Szociális jellegű juttatások</t>
  </si>
  <si>
    <t>VI. Normatív kötött felh. támogatások összesen:</t>
  </si>
  <si>
    <t>IV-VI. Önkormányzatok költségvetési tám:</t>
  </si>
  <si>
    <t>Egészségügy mük. átvett pénzeszközök</t>
  </si>
  <si>
    <t>Átvett pénzeszköz mezőőri szolgálat</t>
  </si>
  <si>
    <t>Átvett pénzeszköz mozgáskorl.tám.</t>
  </si>
  <si>
    <t>Átvett pénzeszköz választás</t>
  </si>
  <si>
    <t>VII. Működési célú pe. átv. államházt. kivülről</t>
  </si>
  <si>
    <t>X. Kincstárjegy eladás</t>
  </si>
  <si>
    <t>2010. évi</t>
  </si>
  <si>
    <t>Lakbérek</t>
  </si>
  <si>
    <t xml:space="preserve">2.) Széchenyi István Általános Iskola - önállóan működő költségvetési szerv </t>
  </si>
  <si>
    <t xml:space="preserve">3.) Szivárvány Napköziotthonos Óvoda - önállóan működő költségvetési szerv </t>
  </si>
  <si>
    <t>Nem lakóingatlan bérbeadása, üzemeltetése</t>
  </si>
  <si>
    <t>Lakóingatlan bérbeadása, üzemeltetése</t>
  </si>
  <si>
    <t>Mezőgazdasági támogatások</t>
  </si>
  <si>
    <t>4. Halászy Károly Művelődési Ház</t>
  </si>
  <si>
    <t>ezer forint</t>
  </si>
  <si>
    <t>Szakfeladat megnevezése</t>
  </si>
  <si>
    <t>2004. évi eredeti ei.</t>
  </si>
  <si>
    <t>eredeti ei.</t>
  </si>
  <si>
    <t>Munkaadókat terhelő járulékok</t>
  </si>
  <si>
    <t>Pénzeszköz átadás</t>
  </si>
  <si>
    <t>Művelődési Ház összesen:</t>
  </si>
  <si>
    <t>Ellátottak pénzbeni juttatása</t>
  </si>
  <si>
    <t>Felhalmozási kiadások</t>
  </si>
  <si>
    <t>2. Széchenyi István Általános Iskola</t>
  </si>
  <si>
    <t>Általános iskola napközi</t>
  </si>
  <si>
    <t>Iskola összesen:</t>
  </si>
  <si>
    <t>1. Polgármesteri Hivatal</t>
  </si>
  <si>
    <t>2003. évi eredeti ei.</t>
  </si>
  <si>
    <t>Kölcsön</t>
  </si>
  <si>
    <t>Helyi kisebbségi önkormányzat</t>
  </si>
  <si>
    <t>Támogatás</t>
  </si>
  <si>
    <t>Községüzemeltetés</t>
  </si>
  <si>
    <t>Járulékok</t>
  </si>
  <si>
    <t>Polgármesteri Hivatal összesen:</t>
  </si>
  <si>
    <t>Szociális pénzbeni ellátás</t>
  </si>
  <si>
    <t>Lakásépítési kölcsön</t>
  </si>
  <si>
    <t>Tartalékok</t>
  </si>
  <si>
    <t>Polgármesteri Hivatal és szakf. összesen:</t>
  </si>
  <si>
    <t>Alsónémedi Nagyközség Önkormányzat Polgármesteri Hivatal</t>
  </si>
  <si>
    <t>Önkormányzati igazgatás</t>
  </si>
  <si>
    <t>ezer Ft-ban</t>
  </si>
  <si>
    <t>Köztisztv.alapilletm.</t>
  </si>
  <si>
    <t>13. havi illetmény</t>
  </si>
  <si>
    <t>Illetménykiegészítés</t>
  </si>
  <si>
    <t>Kötelező illetmény pótlék</t>
  </si>
  <si>
    <t>Nyelvpótlék</t>
  </si>
  <si>
    <t>Jutalom</t>
  </si>
  <si>
    <t>Adójutalék</t>
  </si>
  <si>
    <t>Helyettesítés</t>
  </si>
  <si>
    <t xml:space="preserve">Jubileumi jutalom  </t>
  </si>
  <si>
    <t>Betegszab.idejére fiz.díj.</t>
  </si>
  <si>
    <t>Továbbképzési támogatás</t>
  </si>
  <si>
    <t>Keresetkiegészítés</t>
  </si>
  <si>
    <t>Képzettségi pótlék</t>
  </si>
  <si>
    <t>Napidíj</t>
  </si>
  <si>
    <t>Ruházati költségtérítés</t>
  </si>
  <si>
    <t>Üdülési hozzájárulás</t>
  </si>
  <si>
    <t>Közlekedési költség</t>
  </si>
  <si>
    <t xml:space="preserve">Étkezési hozzájárulás </t>
  </si>
  <si>
    <t>Saját gk. használat</t>
  </si>
  <si>
    <t>Internet</t>
  </si>
  <si>
    <t>Kisértékű ajándék</t>
  </si>
  <si>
    <t>Részmunkaid.fogl.keresete.</t>
  </si>
  <si>
    <t>Köztisztviselők szociális segélye</t>
  </si>
  <si>
    <t>Iskolakezdési támogatás</t>
  </si>
  <si>
    <t>Alkalmi munkavállalók juttatásai</t>
  </si>
  <si>
    <t>Megbízási díj</t>
  </si>
  <si>
    <t xml:space="preserve">Képviselői tiszteletdíj </t>
  </si>
  <si>
    <t>Alpolgármester tiszteletdíja</t>
  </si>
  <si>
    <t>Személyi juttatások összesen</t>
  </si>
  <si>
    <t>Nyugdíjbiztosítási járulék</t>
  </si>
  <si>
    <t>Egészségügyi hozzájárulás</t>
  </si>
  <si>
    <t>Táppénz hozzájárulás</t>
  </si>
  <si>
    <t>Járulékok összesen</t>
  </si>
  <si>
    <t>Irodai papír beszerzés</t>
  </si>
  <si>
    <t>Nyomtatvány vásárlás</t>
  </si>
  <si>
    <t>Egyéb irodaszer beszerzés</t>
  </si>
  <si>
    <t>Leporelló beszerzés</t>
  </si>
  <si>
    <t>Könyvbeszerzés</t>
  </si>
  <si>
    <t>Folyóirat beszerzés</t>
  </si>
  <si>
    <t>Egyéb információhordozó</t>
  </si>
  <si>
    <t>Hajtó- és kenőanyag</t>
  </si>
  <si>
    <t>Munkaruha, védőruha</t>
  </si>
  <si>
    <t>Tisztítószer beszerzés</t>
  </si>
  <si>
    <t>Sokszorosítási anyag</t>
  </si>
  <si>
    <t>Számítástechnikai anyag</t>
  </si>
  <si>
    <t>Egyéb kisértékű tárgyieszköz</t>
  </si>
  <si>
    <t>Egyéb anyagbeszerzés</t>
  </si>
  <si>
    <t>Üzemeltetési és fenntartási kiadások</t>
  </si>
  <si>
    <t>Távközlési díjak</t>
  </si>
  <si>
    <t>Számtech.rszer műk.kapcs.díjak</t>
  </si>
  <si>
    <t>Rendszergazda</t>
  </si>
  <si>
    <t>Takarnet földhivatal</t>
  </si>
  <si>
    <t>Szállítási szolgáltatások</t>
  </si>
  <si>
    <t>Gázenergia</t>
  </si>
  <si>
    <t>Villamosenergia</t>
  </si>
  <si>
    <t>Víz- és csatornadíjak</t>
  </si>
  <si>
    <t>Ingatlan karbantartás</t>
  </si>
  <si>
    <t>Kommunikációs eszk. karbantartása</t>
  </si>
  <si>
    <t>Szám.tech.eszk. karbantartása</t>
  </si>
  <si>
    <t>Sokszorosítási eszk. karbantartása</t>
  </si>
  <si>
    <t>Gépek, berendezések karbantartása</t>
  </si>
  <si>
    <t>Járművek karbantartása</t>
  </si>
  <si>
    <t>Postai levél, csomag</t>
  </si>
  <si>
    <t>Postai fiókbérlet</t>
  </si>
  <si>
    <t>Kéményseprési díj</t>
  </si>
  <si>
    <t>Takarítás, rovarirtás</t>
  </si>
  <si>
    <t>Egyéb üzemeltetési költségek</t>
  </si>
  <si>
    <t>Szakmai tevékenységgel kapcs.kiad.</t>
  </si>
  <si>
    <t>Vásárolt termékek ÁFA</t>
  </si>
  <si>
    <t>Ért.tárgyi eszközök ÁFA</t>
  </si>
  <si>
    <t>Belföldi kiküldetés</t>
  </si>
  <si>
    <t>Reprezentáció</t>
  </si>
  <si>
    <t>Reklám és propaganda</t>
  </si>
  <si>
    <t>Vagyonvédelem</t>
  </si>
  <si>
    <t>Kulturális, jóléti kiadások</t>
  </si>
  <si>
    <t>Egyéb különféle dologi kiadások</t>
  </si>
  <si>
    <t>Különféle dologi kiadások</t>
  </si>
  <si>
    <t>Számlázott szellemi tev.</t>
  </si>
  <si>
    <t>Munkáltató által fizetett SZJA</t>
  </si>
  <si>
    <t>Rehabilitációs hozzájárulás</t>
  </si>
  <si>
    <t>Vagyonbiztosítás</t>
  </si>
  <si>
    <t>Járműbiztosítás</t>
  </si>
  <si>
    <t>Felelősség biztosítás</t>
  </si>
  <si>
    <t>Hatósági díjak</t>
  </si>
  <si>
    <t>Egyéb befizetési kötelezettségek</t>
  </si>
  <si>
    <t>Bankköltség</t>
  </si>
  <si>
    <t>Különféle kiadások és befizetések</t>
  </si>
  <si>
    <t>Dologi kiadások összesen</t>
  </si>
  <si>
    <t>Ingatlan vásárlás</t>
  </si>
  <si>
    <t>Szellemi termékek vásárlása</t>
  </si>
  <si>
    <t>Szám.tech.eszközök</t>
  </si>
  <si>
    <t>Beruházások  ÁFA</t>
  </si>
  <si>
    <t>Felhalmozás összesen</t>
  </si>
  <si>
    <t>Műk.célú támogatás Bursa H.</t>
  </si>
  <si>
    <t>Műk.célú támogatás építésügy Ócsa</t>
  </si>
  <si>
    <t>Műk.célú támogatás Kistérség</t>
  </si>
  <si>
    <t>Pénzeszköz átadás bolgárok</t>
  </si>
  <si>
    <t>Ócsa iskola támogatás</t>
  </si>
  <si>
    <t>Műk.célú támogatás összesen</t>
  </si>
  <si>
    <t>Pénzeszköz átadás Nagyajta</t>
  </si>
  <si>
    <t>Lakáshoz jutás</t>
  </si>
  <si>
    <t xml:space="preserve">Pénzeszköz átadás </t>
  </si>
  <si>
    <t>Működési céltartalék</t>
  </si>
  <si>
    <t>Munkabér és járulékai tartalék</t>
  </si>
  <si>
    <t>Pályázati tartalék</t>
  </si>
  <si>
    <t>Tartalékok összesen</t>
  </si>
  <si>
    <t>Szakfeladat mindösszesen</t>
  </si>
  <si>
    <t>Működési célú bevételek és kiadások mérlegszerű bemutatása</t>
  </si>
  <si>
    <t>ezer forintban</t>
  </si>
  <si>
    <t>Bevétel</t>
  </si>
  <si>
    <t>Kiadás</t>
  </si>
  <si>
    <t>Polgármesteri Hiv. működése</t>
  </si>
  <si>
    <t>Helyi adók</t>
  </si>
  <si>
    <t>Szivárvány Óvoda műk.</t>
  </si>
  <si>
    <t>Átengedett központi adók</t>
  </si>
  <si>
    <t>Széchenyi Ált. Isk. műk.</t>
  </si>
  <si>
    <t>Normatív állami támogatás</t>
  </si>
  <si>
    <t>Halászy Műv.Ház működése</t>
  </si>
  <si>
    <t>Kisebbségi Önk. működése</t>
  </si>
  <si>
    <t>Működési célú pe. átvét.</t>
  </si>
  <si>
    <t>Pénzmaradvány</t>
  </si>
  <si>
    <t>Működési kiadások összesen:</t>
  </si>
  <si>
    <t>Felhalmozási célú bevételek és kiadások mérlegszerű bemutatása</t>
  </si>
  <si>
    <t>Értékpapír eladás</t>
  </si>
  <si>
    <t>Lakásépítési kölcsön vissza</t>
  </si>
  <si>
    <t>Felhalm.célú pe.átvétel</t>
  </si>
  <si>
    <t>Felhalmozás összesen:</t>
  </si>
  <si>
    <t>Zöldterület-kezelés</t>
  </si>
  <si>
    <t>Gyógyító-megelőző ellátások</t>
  </si>
  <si>
    <t>Iskolai nevelés 5 - 8</t>
  </si>
  <si>
    <t>Iskolai nevelés 1 - 4</t>
  </si>
  <si>
    <t>Közművelődési intézmények működtetése</t>
  </si>
  <si>
    <t xml:space="preserve"> </t>
  </si>
  <si>
    <t>2010. eredeti ei.</t>
  </si>
  <si>
    <t>Bérleti, üzemeltetési díjak</t>
  </si>
  <si>
    <t>Tagi kölcsön</t>
  </si>
  <si>
    <t>Járművek vásárlása</t>
  </si>
  <si>
    <t>Átvett pénzeszköz Bolgár Kisebbség</t>
  </si>
  <si>
    <t xml:space="preserve">2010. évi </t>
  </si>
  <si>
    <t>Alsónémedi Nagyközség  Önkormányzat 2010. évi tartalékának alakulása</t>
  </si>
  <si>
    <t>Könyvtári szolgáltatások</t>
  </si>
  <si>
    <t>Üdülői szálláshely szolgáltatás</t>
  </si>
  <si>
    <t>Gyógyító-megelőző ellátások finanszírozása</t>
  </si>
  <si>
    <t>Ápolási díj alanyi jogon</t>
  </si>
  <si>
    <t>Ápolási díj méltányossági alapon</t>
  </si>
  <si>
    <t>Lakásfenntartási támogatás normatív alapon</t>
  </si>
  <si>
    <t>Köztemetés</t>
  </si>
  <si>
    <t>Egyéb önk.eseti pénzbeli ellátások</t>
  </si>
  <si>
    <t>Csatornahasználati támogatás</t>
  </si>
  <si>
    <t>Egészségügyi szűrővizsgálatok</t>
  </si>
  <si>
    <t>Felsőoktatás tám.</t>
  </si>
  <si>
    <t>Rendkívüli gyermekvédelmi támogatás</t>
  </si>
  <si>
    <t>Köztemető-fenntartás és működtetés</t>
  </si>
  <si>
    <t>Önkormányzatok igazgatási tevékenysége</t>
  </si>
  <si>
    <t>Alkotó, művészeti tev. pü-i igazgatása</t>
  </si>
  <si>
    <t>Humán eü.ellátás pü-i igazgatása</t>
  </si>
  <si>
    <t>Közoktatási tev. pü-i igazgatása</t>
  </si>
  <si>
    <t>Város- és községgazd. szolg. pü-i igazgatása</t>
  </si>
  <si>
    <t>Önkormányzat pü-i igazgatása</t>
  </si>
  <si>
    <t>Közterület rendjének fenntartása</t>
  </si>
  <si>
    <t>Adó, illeték kiszabása, beszedése, ellenőrzése</t>
  </si>
  <si>
    <t>Általános iskolai nevelés 1 - 4</t>
  </si>
  <si>
    <t>Általános iskolai nevelés 5 - 8</t>
  </si>
  <si>
    <t>Egyházak közösségi és hitéleti tevékenységének támogatása</t>
  </si>
  <si>
    <t>Civil szervezetek program- és egyéb támogatása</t>
  </si>
  <si>
    <t>Civil szervezetek működési támogatása</t>
  </si>
  <si>
    <t>Árpád utca járda</t>
  </si>
  <si>
    <t>Szoftver legalizáció</t>
  </si>
  <si>
    <t>Könyvtári polcok</t>
  </si>
  <si>
    <t>Településközpont fejlesztése önerő</t>
  </si>
  <si>
    <t>Katasztrófa-alap</t>
  </si>
  <si>
    <t>Végkielégítés</t>
  </si>
  <si>
    <t>Szabadság megváltás</t>
  </si>
  <si>
    <t>Cafeteria</t>
  </si>
  <si>
    <t>Anyakönyvvezetők költségtérítése</t>
  </si>
  <si>
    <t>Felmentési időre járó bér</t>
  </si>
  <si>
    <t>Természetbeni eü. járulék</t>
  </si>
  <si>
    <t>Pénzbeli eü. járulék</t>
  </si>
  <si>
    <t>Munkaerőpiaci járulék</t>
  </si>
  <si>
    <t>Természetbeni juttatások adója</t>
  </si>
  <si>
    <t>Cégautó adó</t>
  </si>
  <si>
    <t>Hulladékgazdálkodási Társ.</t>
  </si>
  <si>
    <t>2010.évi</t>
  </si>
  <si>
    <t xml:space="preserve">Önkormányzat és az önállóan működő és gazdálkodó, valamint az önállóan működő </t>
  </si>
  <si>
    <t>Önkormányzat és a költségvetési szervek működési, fenntartási kiadási előirányzatai</t>
  </si>
  <si>
    <t>költségvetési szervenként, kiemelt előirányzatonként</t>
  </si>
  <si>
    <t>Lámpás átkelő kivitelezés (Haraszti u. és Dózsa tér)</t>
  </si>
  <si>
    <t>Éves létszám-előirányzat költségvetési szervenként</t>
  </si>
  <si>
    <t>Bolgár Kisebbségi Önkormányzat</t>
  </si>
  <si>
    <t>Óvoda fűtés korszerűsítése</t>
  </si>
  <si>
    <t>NYWYG Egyesület támogatása</t>
  </si>
  <si>
    <t>Nagyajta (fűtéskorszerűsítés)</t>
  </si>
  <si>
    <t>Kiegészítés ingyenes tk.ellátáshoz</t>
  </si>
  <si>
    <t>Bolgárok által adott támogatás</t>
  </si>
  <si>
    <t>Bútorvásárlás PH</t>
  </si>
  <si>
    <t>PH és Egészségház eng.terv</t>
  </si>
  <si>
    <t>Asztalok Műv.Házba</t>
  </si>
  <si>
    <t>Magzati szívhallgató</t>
  </si>
  <si>
    <t>Atlétikai pálya, stb. tervei</t>
  </si>
  <si>
    <t>Szennyvíztisztító</t>
  </si>
  <si>
    <t>Utcák felújítása önrész</t>
  </si>
  <si>
    <t>VIII. Lakásépítési kölcsön visszafizetés</t>
  </si>
  <si>
    <t>I-VIII. Költségvetési bevételek</t>
  </si>
  <si>
    <t>IX. Pénzforgalom nélküli bevételek összesen:</t>
  </si>
  <si>
    <t>I-X. Bevételek mindösszesen:</t>
  </si>
  <si>
    <t>Előző évi ei. Maradvány, pénzmaradvány igénybevétele</t>
  </si>
  <si>
    <t>Műk.célú támogatás  Házi segítségnyújtás</t>
  </si>
  <si>
    <t>Átvett pénzeszköz Acsai</t>
  </si>
  <si>
    <t>ABÉVA KFT. tornacsarnok</t>
  </si>
  <si>
    <t>ABÉVA KFT. szolg.lakás, konyha bőv.</t>
  </si>
  <si>
    <t>Házi segítségnyújtás</t>
  </si>
  <si>
    <t>Működési bevételek összesen:</t>
  </si>
  <si>
    <t>I. negyedév</t>
  </si>
  <si>
    <t>II. negyedév</t>
  </si>
  <si>
    <t>III. negyedév</t>
  </si>
  <si>
    <t>IV. negyedév</t>
  </si>
  <si>
    <t>-</t>
  </si>
  <si>
    <t>Közfoglalkoztatottak éves létszám-előirányzata</t>
  </si>
  <si>
    <r>
      <t>költségvetési szervek</t>
    </r>
    <r>
      <rPr>
        <b/>
        <u val="single"/>
        <sz val="10"/>
        <rFont val="Arial CE"/>
        <family val="0"/>
      </rPr>
      <t xml:space="preserve"> bevételei </t>
    </r>
    <r>
      <rPr>
        <b/>
        <sz val="10"/>
        <rFont val="Arial CE"/>
        <family val="2"/>
      </rPr>
      <t>forrásonként</t>
    </r>
  </si>
  <si>
    <r>
      <t xml:space="preserve">Alsónémedi Nagyközség Önkormányzat 2010. évi </t>
    </r>
    <r>
      <rPr>
        <b/>
        <u val="single"/>
        <sz val="14"/>
        <rFont val="Times New Roman"/>
        <family val="1"/>
      </rPr>
      <t>kiadásai</t>
    </r>
  </si>
  <si>
    <t>Jóléti, sport és kultúrális kiadások</t>
  </si>
  <si>
    <t>ABÉVA KFT. konyha- és szolgálati lakás bővítés</t>
  </si>
  <si>
    <t>Átvett pénzeszköz polgárvédelem támogatására</t>
  </si>
  <si>
    <t>2009. évi normatíva elszámolása</t>
  </si>
  <si>
    <t>Átvett pénzeszköz diáksportra</t>
  </si>
  <si>
    <t xml:space="preserve">Országgyűlési választások  </t>
  </si>
  <si>
    <t>Rászoruló gyermekek támogatása</t>
  </si>
  <si>
    <t>Mozgáskorlátozottak közlekedési támogatása</t>
  </si>
  <si>
    <t>E.ei.</t>
  </si>
  <si>
    <t>M.ei.</t>
  </si>
  <si>
    <t>Adó- illeték kiszabása</t>
  </si>
  <si>
    <t>Város- és községgazdálkodás pü-i igazgatása</t>
  </si>
  <si>
    <t>Közoktatási tevékenység pü-i igazgatása</t>
  </si>
  <si>
    <t>Humán eü. pü-i igazgatása</t>
  </si>
  <si>
    <t>Alkotó művészeti tevékenység pü-i igazgatása</t>
  </si>
  <si>
    <t>LADA Samara</t>
  </si>
  <si>
    <t>Lakossági hj. útfelújításhoz</t>
  </si>
  <si>
    <t>Honlap készítés</t>
  </si>
  <si>
    <t>Pénzügyi program költségei</t>
  </si>
  <si>
    <t>Kiszámlázott termékek ÁFA</t>
  </si>
  <si>
    <t>ABÉVA KFT. lámpás átkelő</t>
  </si>
  <si>
    <t>ABÉVA KFT. jurta vásárlás</t>
  </si>
  <si>
    <t>Összes társ. - szoc.pol.juttatás és egyéb pénzbeni jutt.</t>
  </si>
  <si>
    <t>2010.e.ei.</t>
  </si>
  <si>
    <t>Iskolai betörés miatti kötelezettség</t>
  </si>
  <si>
    <t>Központosított előirányzat</t>
  </si>
  <si>
    <t>Szoc.jellegű támogatások</t>
  </si>
  <si>
    <t>Utcák felújítása pályázat</t>
  </si>
  <si>
    <t>Óvodáztatási támogatás</t>
  </si>
  <si>
    <t>2010. évi III.</t>
  </si>
  <si>
    <t>Településőrség támogatása</t>
  </si>
  <si>
    <t>Gyermekvédelmi támogatás</t>
  </si>
  <si>
    <t>Átvett pénzeszköz igazgatási költségekre</t>
  </si>
  <si>
    <t>Rendszeres gyermekvédelmi támogatás</t>
  </si>
  <si>
    <t>Árvízkárosult települések támogatása</t>
  </si>
  <si>
    <t>Tűzoltóság támogatása</t>
  </si>
  <si>
    <t>Vörösiszap katasztrófa kárenyhítés</t>
  </si>
  <si>
    <t>III. mód.ei.</t>
  </si>
  <si>
    <t>3. Szivárvány Napköziotthonos Óvoda</t>
  </si>
  <si>
    <t>Óvodai intézményi étkeztetés</t>
  </si>
  <si>
    <t>Óvoda összesen:</t>
  </si>
  <si>
    <t>Önkormányzati választások</t>
  </si>
  <si>
    <t>Kisebbségi önkormányzati választások</t>
  </si>
  <si>
    <t>Normatíva elszámolása</t>
  </si>
  <si>
    <t xml:space="preserve">       Ezer Ft</t>
  </si>
  <si>
    <t>Önkorm. határozat</t>
  </si>
  <si>
    <t>koncepció alapján</t>
  </si>
  <si>
    <t>"</t>
  </si>
  <si>
    <t>Bútorvásárlás Polg. Hiv.</t>
  </si>
  <si>
    <t>PH és Egészségház engedélyes terve</t>
  </si>
  <si>
    <t>Asztalok Művelődési Házba</t>
  </si>
  <si>
    <t xml:space="preserve">Magzati szívhallgató, vérnyomásmérő </t>
  </si>
  <si>
    <t>Atlétika pálya, fedett kerékpártároló, udvarrendezés tervezése</t>
  </si>
  <si>
    <t>Szennyvíztisztító bővítése 15 % + ÁFA</t>
  </si>
  <si>
    <t>Lámpás átkelő tervezése</t>
  </si>
  <si>
    <t>124/2010.(04.30.)</t>
  </si>
  <si>
    <t>14/2010.(01.29.)</t>
  </si>
  <si>
    <t>126/2010.(04.30.)</t>
  </si>
  <si>
    <t>Beruházás összesen</t>
  </si>
  <si>
    <t xml:space="preserve">Felújítás </t>
  </si>
  <si>
    <t>Toldi, Árpád, Hunyadi, Kistói utcák felújítás önr.</t>
  </si>
  <si>
    <t>Toldi, Árpád, Hunyadi, Kistói utcák felújítás pály.</t>
  </si>
  <si>
    <t>103/2010.(04.30.)</t>
  </si>
  <si>
    <t>Felújítás összesen</t>
  </si>
  <si>
    <t>Informatikai normatíva</t>
  </si>
  <si>
    <t>Ingatlan vásárlás Fő út 91.</t>
  </si>
  <si>
    <t>97/2010.(03.26.)</t>
  </si>
  <si>
    <t>Földterület vásárlás 019/1</t>
  </si>
  <si>
    <t>171/2010.(06.25.)</t>
  </si>
  <si>
    <t>Járdakészítés</t>
  </si>
  <si>
    <t>199/2010.(09.10.)</t>
  </si>
  <si>
    <t>Útfelújítások</t>
  </si>
  <si>
    <t>Ingatlan vásárlás 1964</t>
  </si>
  <si>
    <t>231/2010.(09.17.)</t>
  </si>
  <si>
    <t>Laptop és telefon vásárlás</t>
  </si>
  <si>
    <t>239/2010.(10.18.)</t>
  </si>
  <si>
    <t>242/2010.(10.18.)</t>
  </si>
  <si>
    <t xml:space="preserve">Bolgár Kisebbségi Önkormányzat 2010. évre tervezett </t>
  </si>
  <si>
    <t>Bevétele</t>
  </si>
  <si>
    <t>Megnevezés Forrásonként</t>
  </si>
  <si>
    <t>Állami támogatás működéshez</t>
  </si>
  <si>
    <t>2009.évi pénzmaradvány</t>
  </si>
  <si>
    <t xml:space="preserve">Bevétel mindösszesen                                              </t>
  </si>
  <si>
    <t>Kiadása</t>
  </si>
  <si>
    <t>1. Működési kiadás</t>
  </si>
  <si>
    <t>Egyéb dologi kiadás</t>
  </si>
  <si>
    <t>Falunapra</t>
  </si>
  <si>
    <t>Testvérvárosi kapcsolat kialakítás</t>
  </si>
  <si>
    <t>Kulturális kiadás (színház)</t>
  </si>
  <si>
    <t>Összes működési kiadás</t>
  </si>
  <si>
    <t>2. Működési pénzeszköz átadás</t>
  </si>
  <si>
    <t>Magyarországi Bolgár Egyház</t>
  </si>
  <si>
    <t>Ortodox Egyház</t>
  </si>
  <si>
    <t>Összes működési pénzeszköz átadás</t>
  </si>
  <si>
    <t>Kiadások mindösszesen</t>
  </si>
  <si>
    <t>Az önkormányzat létszámkerete 0 fő, többéves kihatással járó feladatokat és tartalékot nem tervez.</t>
  </si>
  <si>
    <t>2010.III. mód. ei.</t>
  </si>
  <si>
    <t>Alsónémedi Nagyközség Önkormányzat 2010. évre tervezett beruházása és felújítása</t>
  </si>
  <si>
    <t>Ingatlan vás. Fő út 91.</t>
  </si>
  <si>
    <t>Földterület vásárlás</t>
  </si>
  <si>
    <t>2010. III. mód.ei.</t>
  </si>
  <si>
    <t>II. mód.ei.</t>
  </si>
  <si>
    <t>2010. év</t>
  </si>
  <si>
    <t>2010.II.m.</t>
  </si>
  <si>
    <t>2010.III.m.</t>
  </si>
  <si>
    <t>2010. évi II.</t>
  </si>
  <si>
    <t>2010. II. mód.ei.</t>
  </si>
  <si>
    <t>2010.II.mód.ei.</t>
  </si>
  <si>
    <t>Eredeti ei.</t>
  </si>
  <si>
    <t>II. mód. ei.</t>
  </si>
  <si>
    <t>III. mód. ei.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</si>
</sst>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0\ &quot;Ft&quot;"/>
    <numFmt numFmtId="168" formatCode="#,##0.00\ _F_t"/>
    <numFmt numFmtId="169" formatCode="#,##0.0\ &quot;Ft&quot;"/>
    <numFmt numFmtId="170" formatCode="#,##0\ &quot;Ft&quot;"/>
    <numFmt numFmtId="171" formatCode="_-* #,##0\ _F_t_-;\-* #,##0\ _F_t_-;_-* &quot;-&quot;??\ _F_t_-;_-@_-"/>
    <numFmt numFmtId="172" formatCode="_-* #,##0.0\ _F_t_-;\-* #,##0.0\ _F_t_-;_-* &quot;-&quot;??\ _F_t_-;_-@_-"/>
  </numFmts>
  <fonts count="3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b/>
      <sz val="13"/>
      <name val="Times New Roman"/>
      <family val="1"/>
    </font>
    <font>
      <b/>
      <sz val="13"/>
      <name val="Arial"/>
      <family val="0"/>
    </font>
    <font>
      <sz val="13"/>
      <name val="Arial"/>
      <family val="0"/>
    </font>
    <font>
      <b/>
      <i/>
      <sz val="12"/>
      <name val="Times New Roman"/>
      <family val="1"/>
    </font>
    <font>
      <b/>
      <i/>
      <sz val="10"/>
      <name val="Arial"/>
      <family val="0"/>
    </font>
    <font>
      <b/>
      <sz val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name val="Arial CE"/>
      <family val="2"/>
    </font>
    <font>
      <u val="single"/>
      <sz val="10"/>
      <name val="Arial"/>
      <family val="0"/>
    </font>
    <font>
      <b/>
      <i/>
      <sz val="12"/>
      <name val="Arial CE"/>
      <family val="2"/>
    </font>
    <font>
      <b/>
      <i/>
      <sz val="12"/>
      <name val="Arial"/>
      <family val="2"/>
    </font>
    <font>
      <sz val="12"/>
      <name val="Arial CE"/>
      <family val="2"/>
    </font>
    <font>
      <b/>
      <u val="single"/>
      <sz val="10"/>
      <name val="Arial CE"/>
      <family val="0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justify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" xfId="0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NumberFormat="1" applyFont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7" fillId="0" borderId="0" xfId="0" applyFont="1" applyFill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4" fillId="0" borderId="3" xfId="0" applyFont="1" applyBorder="1" applyAlignment="1">
      <alignment/>
    </xf>
    <xf numFmtId="0" fontId="0" fillId="0" borderId="4" xfId="0" applyBorder="1" applyAlignment="1">
      <alignment/>
    </xf>
    <xf numFmtId="0" fontId="14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2" fillId="0" borderId="3" xfId="0" applyFont="1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18" fillId="0" borderId="1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21" fillId="0" borderId="0" xfId="0" applyNumberFormat="1" applyFont="1" applyAlignment="1">
      <alignment horizontal="right"/>
    </xf>
    <xf numFmtId="0" fontId="22" fillId="0" borderId="6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right"/>
    </xf>
    <xf numFmtId="171" fontId="0" fillId="0" borderId="0" xfId="15" applyNumberFormat="1" applyAlignment="1">
      <alignment/>
    </xf>
    <xf numFmtId="10" fontId="21" fillId="0" borderId="0" xfId="19" applyNumberFormat="1" applyFont="1" applyAlignment="1">
      <alignment/>
    </xf>
    <xf numFmtId="0" fontId="24" fillId="0" borderId="0" xfId="0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right"/>
    </xf>
    <xf numFmtId="171" fontId="22" fillId="0" borderId="0" xfId="15" applyNumberFormat="1" applyFont="1" applyFill="1" applyBorder="1" applyAlignment="1">
      <alignment horizontal="right"/>
    </xf>
    <xf numFmtId="10" fontId="22" fillId="0" borderId="0" xfId="19" applyNumberFormat="1" applyFont="1" applyAlignment="1">
      <alignment/>
    </xf>
    <xf numFmtId="171" fontId="21" fillId="0" borderId="0" xfId="15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right"/>
    </xf>
    <xf numFmtId="171" fontId="21" fillId="0" borderId="0" xfId="15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171" fontId="21" fillId="0" borderId="0" xfId="15" applyNumberFormat="1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 horizontal="right"/>
    </xf>
    <xf numFmtId="171" fontId="22" fillId="0" borderId="0" xfId="15" applyNumberFormat="1" applyFont="1" applyAlignment="1">
      <alignment/>
    </xf>
    <xf numFmtId="171" fontId="22" fillId="0" borderId="0" xfId="15" applyNumberFormat="1" applyFont="1" applyAlignment="1">
      <alignment horizontal="right"/>
    </xf>
    <xf numFmtId="0" fontId="21" fillId="0" borderId="0" xfId="0" applyFont="1" applyAlignment="1">
      <alignment/>
    </xf>
    <xf numFmtId="171" fontId="22" fillId="0" borderId="0" xfId="15" applyNumberFormat="1" applyFont="1" applyAlignment="1">
      <alignment/>
    </xf>
    <xf numFmtId="171" fontId="4" fillId="0" borderId="0" xfId="15" applyNumberFormat="1" applyFont="1" applyAlignment="1">
      <alignment/>
    </xf>
    <xf numFmtId="171" fontId="4" fillId="0" borderId="0" xfId="0" applyNumberFormat="1" applyFont="1" applyAlignment="1">
      <alignment/>
    </xf>
    <xf numFmtId="10" fontId="4" fillId="0" borderId="0" xfId="19" applyNumberFormat="1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171" fontId="0" fillId="0" borderId="0" xfId="15" applyNumberFormat="1" applyBorder="1" applyAlignment="1">
      <alignment/>
    </xf>
    <xf numFmtId="10" fontId="0" fillId="0" borderId="0" xfId="19" applyNumberFormat="1" applyBorder="1" applyAlignment="1">
      <alignment/>
    </xf>
    <xf numFmtId="10" fontId="21" fillId="0" borderId="0" xfId="19" applyNumberFormat="1" applyFont="1" applyBorder="1" applyAlignment="1">
      <alignment/>
    </xf>
    <xf numFmtId="10" fontId="22" fillId="0" borderId="0" xfId="19" applyNumberFormat="1" applyFont="1" applyBorder="1" applyAlignment="1">
      <alignment/>
    </xf>
    <xf numFmtId="10" fontId="21" fillId="0" borderId="0" xfId="19" applyNumberFormat="1" applyFont="1" applyBorder="1" applyAlignment="1">
      <alignment/>
    </xf>
    <xf numFmtId="0" fontId="20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2" fillId="0" borderId="6" xfId="0" applyFont="1" applyBorder="1" applyAlignment="1">
      <alignment/>
    </xf>
    <xf numFmtId="0" fontId="0" fillId="0" borderId="6" xfId="0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1" xfId="0" applyFont="1" applyBorder="1" applyAlignment="1">
      <alignment/>
    </xf>
    <xf numFmtId="0" fontId="22" fillId="0" borderId="0" xfId="0" applyFont="1" applyFill="1" applyBorder="1" applyAlignment="1">
      <alignment/>
    </xf>
    <xf numFmtId="0" fontId="25" fillId="0" borderId="0" xfId="0" applyFont="1" applyAlignment="1">
      <alignment/>
    </xf>
    <xf numFmtId="171" fontId="0" fillId="0" borderId="0" xfId="15" applyNumberFormat="1" applyAlignment="1">
      <alignment horizontal="center"/>
    </xf>
    <xf numFmtId="10" fontId="21" fillId="0" borderId="0" xfId="19" applyNumberFormat="1" applyFont="1" applyAlignment="1">
      <alignment/>
    </xf>
    <xf numFmtId="171" fontId="22" fillId="0" borderId="0" xfId="15" applyNumberFormat="1" applyFont="1" applyAlignment="1">
      <alignment horizontal="center"/>
    </xf>
    <xf numFmtId="171" fontId="22" fillId="0" borderId="0" xfId="0" applyNumberFormat="1" applyFont="1" applyAlignment="1">
      <alignment/>
    </xf>
    <xf numFmtId="171" fontId="0" fillId="0" borderId="0" xfId="15" applyNumberFormat="1" applyBorder="1" applyAlignment="1">
      <alignment horizontal="center"/>
    </xf>
    <xf numFmtId="171" fontId="22" fillId="0" borderId="0" xfId="15" applyNumberFormat="1" applyFont="1" applyBorder="1" applyAlignment="1">
      <alignment horizontal="center"/>
    </xf>
    <xf numFmtId="171" fontId="22" fillId="0" borderId="0" xfId="15" applyNumberFormat="1" applyFont="1" applyBorder="1" applyAlignment="1">
      <alignment/>
    </xf>
    <xf numFmtId="171" fontId="22" fillId="0" borderId="0" xfId="0" applyNumberFormat="1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6" xfId="0" applyBorder="1" applyAlignment="1">
      <alignment horizontal="center"/>
    </xf>
    <xf numFmtId="3" fontId="0" fillId="0" borderId="0" xfId="0" applyNumberFormat="1" applyBorder="1" applyAlignment="1">
      <alignment/>
    </xf>
    <xf numFmtId="3" fontId="22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71" fontId="21" fillId="0" borderId="0" xfId="15" applyNumberFormat="1" applyFont="1" applyBorder="1" applyAlignment="1">
      <alignment horizontal="right"/>
    </xf>
    <xf numFmtId="10" fontId="21" fillId="0" borderId="0" xfId="19" applyNumberFormat="1" applyFont="1" applyBorder="1" applyAlignment="1">
      <alignment horizontal="right"/>
    </xf>
    <xf numFmtId="171" fontId="22" fillId="0" borderId="0" xfId="15" applyNumberFormat="1" applyFont="1" applyBorder="1" applyAlignment="1">
      <alignment horizontal="right"/>
    </xf>
    <xf numFmtId="10" fontId="22" fillId="0" borderId="0" xfId="19" applyNumberFormat="1" applyFont="1" applyBorder="1" applyAlignment="1">
      <alignment horizontal="right"/>
    </xf>
    <xf numFmtId="0" fontId="26" fillId="0" borderId="0" xfId="0" applyFont="1" applyAlignment="1">
      <alignment/>
    </xf>
    <xf numFmtId="171" fontId="0" fillId="0" borderId="0" xfId="15" applyNumberFormat="1" applyAlignment="1">
      <alignment horizontal="left"/>
    </xf>
    <xf numFmtId="10" fontId="0" fillId="0" borderId="0" xfId="19" applyNumberForma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 horizontal="center"/>
    </xf>
    <xf numFmtId="171" fontId="0" fillId="0" borderId="0" xfId="15" applyNumberFormat="1" applyFont="1" applyAlignment="1">
      <alignment horizontal="center"/>
    </xf>
    <xf numFmtId="171" fontId="4" fillId="0" borderId="0" xfId="15" applyNumberFormat="1" applyFont="1" applyAlignment="1">
      <alignment horizontal="center"/>
    </xf>
    <xf numFmtId="0" fontId="0" fillId="0" borderId="0" xfId="0" applyAlignment="1">
      <alignment horizontal="left"/>
    </xf>
    <xf numFmtId="3" fontId="25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171" fontId="21" fillId="0" borderId="0" xfId="15" applyNumberFormat="1" applyFont="1" applyAlignment="1">
      <alignment horizontal="center"/>
    </xf>
    <xf numFmtId="171" fontId="22" fillId="0" borderId="0" xfId="15" applyNumberFormat="1" applyFont="1" applyAlignment="1">
      <alignment horizontal="center"/>
    </xf>
    <xf numFmtId="0" fontId="27" fillId="0" borderId="0" xfId="0" applyFont="1" applyBorder="1" applyAlignment="1">
      <alignment horizontal="left"/>
    </xf>
    <xf numFmtId="171" fontId="28" fillId="0" borderId="0" xfId="15" applyNumberFormat="1" applyFont="1" applyAlignment="1">
      <alignment/>
    </xf>
    <xf numFmtId="10" fontId="13" fillId="0" borderId="0" xfId="19" applyNumberFormat="1" applyFont="1" applyAlignment="1">
      <alignment/>
    </xf>
    <xf numFmtId="0" fontId="19" fillId="0" borderId="0" xfId="0" applyFont="1" applyAlignment="1">
      <alignment horizontal="center"/>
    </xf>
    <xf numFmtId="171" fontId="19" fillId="0" borderId="0" xfId="15" applyNumberFormat="1" applyFont="1" applyAlignment="1">
      <alignment/>
    </xf>
    <xf numFmtId="171" fontId="0" fillId="0" borderId="0" xfId="15" applyNumberFormat="1" applyFont="1" applyAlignment="1">
      <alignment/>
    </xf>
    <xf numFmtId="10" fontId="0" fillId="0" borderId="0" xfId="19" applyNumberFormat="1" applyFont="1" applyAlignment="1">
      <alignment/>
    </xf>
    <xf numFmtId="0" fontId="19" fillId="0" borderId="0" xfId="0" applyFont="1" applyAlignment="1">
      <alignment horizontal="left"/>
    </xf>
    <xf numFmtId="171" fontId="19" fillId="0" borderId="0" xfId="0" applyNumberFormat="1" applyFont="1" applyAlignment="1">
      <alignment/>
    </xf>
    <xf numFmtId="0" fontId="28" fillId="0" borderId="0" xfId="0" applyFont="1" applyAlignment="1">
      <alignment horizontal="left"/>
    </xf>
    <xf numFmtId="171" fontId="28" fillId="0" borderId="0" xfId="0" applyNumberFormat="1" applyFont="1" applyAlignment="1">
      <alignment/>
    </xf>
    <xf numFmtId="10" fontId="28" fillId="0" borderId="0" xfId="19" applyNumberFormat="1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8" fillId="0" borderId="0" xfId="0" applyFont="1" applyBorder="1" applyAlignment="1">
      <alignment vertical="justify" wrapText="1"/>
    </xf>
    <xf numFmtId="0" fontId="8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justify" wrapText="1"/>
    </xf>
    <xf numFmtId="0" fontId="7" fillId="0" borderId="0" xfId="0" applyFont="1" applyBorder="1" applyAlignment="1">
      <alignment horizontal="center" vertical="justify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9" fontId="7" fillId="0" borderId="0" xfId="0" applyNumberFormat="1" applyFont="1" applyBorder="1" applyAlignment="1">
      <alignment horizontal="left" vertical="top" wrapText="1"/>
    </xf>
    <xf numFmtId="0" fontId="29" fillId="0" borderId="0" xfId="0" applyFont="1" applyAlignment="1">
      <alignment horizontal="center"/>
    </xf>
    <xf numFmtId="0" fontId="0" fillId="0" borderId="7" xfId="0" applyBorder="1" applyAlignment="1">
      <alignment/>
    </xf>
    <xf numFmtId="3" fontId="22" fillId="0" borderId="6" xfId="0" applyNumberFormat="1" applyFont="1" applyBorder="1" applyAlignment="1">
      <alignment/>
    </xf>
    <xf numFmtId="0" fontId="22" fillId="0" borderId="8" xfId="0" applyFont="1" applyBorder="1" applyAlignment="1">
      <alignment/>
    </xf>
    <xf numFmtId="3" fontId="29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8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0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2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0" xfId="0" applyFont="1" applyBorder="1" applyAlignment="1">
      <alignment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1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13" fillId="0" borderId="4" xfId="0" applyFont="1" applyBorder="1" applyAlignment="1">
      <alignment/>
    </xf>
    <xf numFmtId="0" fontId="8" fillId="0" borderId="0" xfId="0" applyFont="1" applyAlignment="1">
      <alignment horizontal="center" wrapText="1"/>
    </xf>
    <xf numFmtId="3" fontId="26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right" vertical="top" wrapText="1"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3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7" xfId="0" applyFill="1" applyBorder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Alignment="1">
      <alignment/>
    </xf>
    <xf numFmtId="0" fontId="4" fillId="0" borderId="6" xfId="0" applyFont="1" applyBorder="1" applyAlignment="1">
      <alignment horizontal="center"/>
    </xf>
    <xf numFmtId="171" fontId="22" fillId="0" borderId="0" xfId="15" applyNumberFormat="1" applyFont="1" applyAlignment="1">
      <alignment/>
    </xf>
    <xf numFmtId="171" fontId="0" fillId="0" borderId="2" xfId="15" applyNumberFormat="1" applyBorder="1" applyAlignment="1">
      <alignment/>
    </xf>
    <xf numFmtId="171" fontId="0" fillId="0" borderId="0" xfId="15" applyNumberFormat="1" applyFont="1" applyAlignment="1">
      <alignment horizontal="right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2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2" fillId="0" borderId="6" xfId="0" applyFont="1" applyBorder="1" applyAlignment="1">
      <alignment/>
    </xf>
    <xf numFmtId="3" fontId="22" fillId="0" borderId="6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22" fillId="0" borderId="1" xfId="0" applyNumberFormat="1" applyFont="1" applyBorder="1" applyAlignment="1">
      <alignment/>
    </xf>
    <xf numFmtId="0" fontId="22" fillId="0" borderId="1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vertical="justify" wrapText="1"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3" fillId="0" borderId="4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2" xfId="0" applyFont="1" applyBorder="1" applyAlignment="1">
      <alignment/>
    </xf>
    <xf numFmtId="0" fontId="22" fillId="0" borderId="0" xfId="0" applyFont="1" applyAlignment="1">
      <alignment/>
    </xf>
    <xf numFmtId="0" fontId="13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2" xfId="0" applyFont="1" applyBorder="1" applyAlignment="1">
      <alignment/>
    </xf>
    <xf numFmtId="0" fontId="16" fillId="0" borderId="2" xfId="0" applyFont="1" applyBorder="1" applyAlignment="1">
      <alignment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3" fontId="22" fillId="0" borderId="6" xfId="0" applyNumberFormat="1" applyFont="1" applyBorder="1" applyAlignment="1">
      <alignment horizontal="right" vertical="center" wrapText="1"/>
    </xf>
    <xf numFmtId="3" fontId="21" fillId="0" borderId="1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18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13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2" fillId="0" borderId="1" xfId="0" applyFont="1" applyBorder="1" applyAlignment="1">
      <alignment/>
    </xf>
    <xf numFmtId="0" fontId="22" fillId="0" borderId="8" xfId="0" applyFont="1" applyBorder="1" applyAlignment="1">
      <alignment/>
    </xf>
    <xf numFmtId="0" fontId="0" fillId="0" borderId="28" xfId="0" applyBorder="1" applyAlignment="1">
      <alignment/>
    </xf>
    <xf numFmtId="0" fontId="22" fillId="0" borderId="1" xfId="0" applyFont="1" applyBorder="1" applyAlignment="1">
      <alignment vertical="center"/>
    </xf>
    <xf numFmtId="0" fontId="22" fillId="0" borderId="29" xfId="0" applyFon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22" fillId="0" borderId="8" xfId="0" applyFont="1" applyBorder="1" applyAlignment="1">
      <alignment vertical="center"/>
    </xf>
    <xf numFmtId="0" fontId="0" fillId="0" borderId="28" xfId="0" applyBorder="1" applyAlignment="1">
      <alignment vertical="center"/>
    </xf>
    <xf numFmtId="3" fontId="22" fillId="0" borderId="6" xfId="0" applyNumberFormat="1" applyFont="1" applyBorder="1" applyAlignment="1">
      <alignment horizontal="right" vertical="center"/>
    </xf>
    <xf numFmtId="3" fontId="2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1">
      <selection activeCell="L13" sqref="L13"/>
    </sheetView>
  </sheetViews>
  <sheetFormatPr defaultColWidth="9.140625" defaultRowHeight="12.75"/>
  <cols>
    <col min="1" max="5" width="7.00390625" style="0" customWidth="1"/>
    <col min="6" max="6" width="7.140625" style="0" customWidth="1"/>
    <col min="7" max="12" width="7.00390625" style="0" customWidth="1"/>
  </cols>
  <sheetData>
    <row r="1" spans="1:8" ht="15.75">
      <c r="A1" s="262"/>
      <c r="B1" s="263"/>
      <c r="C1" s="263"/>
      <c r="D1" s="263"/>
      <c r="E1" s="263"/>
      <c r="F1" s="263"/>
      <c r="G1" s="263"/>
      <c r="H1" s="263"/>
    </row>
    <row r="2" spans="1:12" ht="18.75">
      <c r="A2" s="266" t="s">
        <v>121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spans="1:8" ht="18.75">
      <c r="A3" s="14"/>
      <c r="B3" s="39"/>
      <c r="C3" s="39"/>
      <c r="D3" s="39"/>
      <c r="E3" s="39"/>
      <c r="F3" s="39"/>
      <c r="G3" s="39"/>
      <c r="H3" s="39"/>
    </row>
    <row r="4" spans="1:12" ht="15.75">
      <c r="A4" s="262" t="s">
        <v>397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spans="1:8" ht="15.75">
      <c r="A5" s="16"/>
      <c r="B5" s="42"/>
      <c r="C5" s="42"/>
      <c r="D5" s="42"/>
      <c r="E5" s="42"/>
      <c r="F5" s="42"/>
      <c r="G5" s="42"/>
      <c r="H5" s="42"/>
    </row>
    <row r="6" spans="1:12" ht="15.75">
      <c r="A6" s="11"/>
      <c r="F6" s="23"/>
      <c r="G6" s="23"/>
      <c r="H6" s="23"/>
      <c r="L6" s="201" t="s">
        <v>105</v>
      </c>
    </row>
    <row r="7" spans="1:12" ht="17.25" thickBot="1">
      <c r="A7" s="264" t="s">
        <v>0</v>
      </c>
      <c r="B7" s="265"/>
      <c r="C7" s="265"/>
      <c r="D7" s="33"/>
      <c r="E7" s="33"/>
      <c r="F7" s="33"/>
      <c r="G7" s="34"/>
      <c r="H7" s="33"/>
      <c r="I7" s="33"/>
      <c r="J7" s="33"/>
      <c r="K7" s="52" t="s">
        <v>438</v>
      </c>
      <c r="L7" s="194" t="s">
        <v>439</v>
      </c>
    </row>
    <row r="8" spans="1:3" ht="16.5">
      <c r="A8" s="43"/>
      <c r="B8" s="43"/>
      <c r="C8" s="43"/>
    </row>
    <row r="9" spans="1:9" ht="12.75">
      <c r="A9" s="23" t="s">
        <v>122</v>
      </c>
      <c r="B9" s="21"/>
      <c r="C9" s="21"/>
      <c r="D9" s="21"/>
      <c r="E9" s="21"/>
      <c r="F9" s="21"/>
      <c r="G9" s="21"/>
      <c r="H9" s="21"/>
      <c r="I9" s="21"/>
    </row>
    <row r="10" spans="1:12" ht="12.75">
      <c r="A10" s="72" t="s">
        <v>337</v>
      </c>
      <c r="B10" s="72"/>
      <c r="C10" s="72"/>
      <c r="D10" s="72"/>
      <c r="E10" s="72"/>
      <c r="F10" s="72"/>
      <c r="G10" s="72"/>
      <c r="K10" s="72">
        <v>4</v>
      </c>
      <c r="L10">
        <v>4</v>
      </c>
    </row>
    <row r="11" spans="1:12" ht="12.75">
      <c r="A11" s="72" t="s">
        <v>181</v>
      </c>
      <c r="B11" s="72"/>
      <c r="C11" s="72"/>
      <c r="D11" s="72"/>
      <c r="E11" s="72"/>
      <c r="F11" s="72"/>
      <c r="G11" s="72"/>
      <c r="K11" s="72">
        <v>4</v>
      </c>
      <c r="L11">
        <v>5</v>
      </c>
    </row>
    <row r="12" spans="1:12" ht="12.75">
      <c r="A12" s="73" t="s">
        <v>106</v>
      </c>
      <c r="B12" s="73"/>
      <c r="C12" s="73"/>
      <c r="D12" s="73"/>
      <c r="E12" s="73"/>
      <c r="F12" s="73"/>
      <c r="G12" s="73"/>
      <c r="K12" s="73">
        <v>22</v>
      </c>
      <c r="L12">
        <v>12</v>
      </c>
    </row>
    <row r="13" spans="1:12" ht="12.75">
      <c r="A13" s="75" t="s">
        <v>440</v>
      </c>
      <c r="B13" s="73"/>
      <c r="C13" s="73"/>
      <c r="D13" s="73"/>
      <c r="E13" s="73"/>
      <c r="F13" s="73"/>
      <c r="G13" s="73"/>
      <c r="K13" s="73"/>
      <c r="L13">
        <v>3</v>
      </c>
    </row>
    <row r="14" spans="1:12" ht="12.75">
      <c r="A14" s="75" t="s">
        <v>369</v>
      </c>
      <c r="B14" s="73"/>
      <c r="C14" s="73"/>
      <c r="D14" s="73"/>
      <c r="E14" s="73"/>
      <c r="F14" s="73"/>
      <c r="G14" s="73"/>
      <c r="K14" s="73"/>
      <c r="L14">
        <v>4</v>
      </c>
    </row>
    <row r="15" spans="1:12" ht="12.75">
      <c r="A15" s="75" t="s">
        <v>368</v>
      </c>
      <c r="B15" s="73"/>
      <c r="C15" s="73"/>
      <c r="D15" s="73"/>
      <c r="E15" s="73"/>
      <c r="F15" s="73"/>
      <c r="G15" s="73"/>
      <c r="K15" s="73"/>
      <c r="L15">
        <v>1</v>
      </c>
    </row>
    <row r="16" spans="1:12" ht="12.75">
      <c r="A16" s="75" t="s">
        <v>441</v>
      </c>
      <c r="B16" s="73"/>
      <c r="C16" s="73"/>
      <c r="D16" s="73"/>
      <c r="E16" s="73"/>
      <c r="F16" s="73"/>
      <c r="G16" s="73"/>
      <c r="K16" s="73"/>
      <c r="L16">
        <v>0.35</v>
      </c>
    </row>
    <row r="17" spans="1:12" ht="12.75">
      <c r="A17" s="75" t="s">
        <v>442</v>
      </c>
      <c r="B17" s="73"/>
      <c r="C17" s="73"/>
      <c r="D17" s="73"/>
      <c r="E17" s="73"/>
      <c r="F17" s="73"/>
      <c r="G17" s="73"/>
      <c r="K17" s="73"/>
      <c r="L17">
        <v>3.35</v>
      </c>
    </row>
    <row r="18" spans="1:12" ht="12.75">
      <c r="A18" s="75" t="s">
        <v>443</v>
      </c>
      <c r="B18" s="73"/>
      <c r="C18" s="73"/>
      <c r="D18" s="73"/>
      <c r="E18" s="73"/>
      <c r="F18" s="73"/>
      <c r="G18" s="73"/>
      <c r="K18" s="73"/>
      <c r="L18">
        <v>0.1</v>
      </c>
    </row>
    <row r="19" spans="1:12" ht="12.75">
      <c r="A19" s="75" t="s">
        <v>444</v>
      </c>
      <c r="B19" s="73"/>
      <c r="C19" s="73"/>
      <c r="D19" s="73"/>
      <c r="E19" s="73"/>
      <c r="F19" s="73"/>
      <c r="G19" s="73"/>
      <c r="K19" s="73"/>
      <c r="L19">
        <v>0.2</v>
      </c>
    </row>
    <row r="20" spans="1:12" ht="12.75">
      <c r="A20" s="74" t="s">
        <v>338</v>
      </c>
      <c r="B20" s="74"/>
      <c r="C20" s="74"/>
      <c r="D20" s="74"/>
      <c r="E20" s="74"/>
      <c r="F20" s="74"/>
      <c r="G20" s="74"/>
      <c r="H20" s="7"/>
      <c r="I20" s="7"/>
      <c r="J20" s="7"/>
      <c r="K20" s="74">
        <v>2.5</v>
      </c>
      <c r="L20" s="7">
        <v>2.5</v>
      </c>
    </row>
    <row r="21" spans="1:12" ht="12.75">
      <c r="A21" s="75" t="s">
        <v>45</v>
      </c>
      <c r="B21" s="72"/>
      <c r="C21" s="72"/>
      <c r="D21" s="72"/>
      <c r="E21" s="72"/>
      <c r="F21" s="72"/>
      <c r="G21" s="72"/>
      <c r="K21" s="76">
        <f>SUM(K10:K20)</f>
        <v>32.5</v>
      </c>
      <c r="L21" s="23">
        <f>SUM(L10:L20)</f>
        <v>35.50000000000001</v>
      </c>
    </row>
    <row r="22" spans="1:8" ht="12.75">
      <c r="A22" s="77"/>
      <c r="B22" s="56"/>
      <c r="C22" s="56"/>
      <c r="D22" s="56"/>
      <c r="E22" s="56"/>
      <c r="F22" s="56"/>
      <c r="G22" s="56"/>
      <c r="H22" s="56"/>
    </row>
    <row r="23" spans="1:8" ht="12.75">
      <c r="A23" s="56"/>
      <c r="B23" s="56"/>
      <c r="C23" s="56"/>
      <c r="D23" s="56"/>
      <c r="E23" s="56"/>
      <c r="F23" s="56"/>
      <c r="G23" s="56"/>
      <c r="H23" s="56"/>
    </row>
    <row r="24" spans="1:8" ht="12.75">
      <c r="A24" s="76" t="s">
        <v>177</v>
      </c>
      <c r="B24" s="56"/>
      <c r="C24" s="56"/>
      <c r="D24" s="56"/>
      <c r="E24" s="56"/>
      <c r="F24" s="56"/>
      <c r="G24" s="56"/>
      <c r="H24" s="56"/>
    </row>
    <row r="25" spans="1:12" ht="12.75">
      <c r="A25" s="56" t="s">
        <v>339</v>
      </c>
      <c r="B25" s="56"/>
      <c r="C25" s="56"/>
      <c r="D25" s="56"/>
      <c r="E25" s="56"/>
      <c r="F25" s="56"/>
      <c r="G25" s="56"/>
      <c r="K25" s="56">
        <v>22</v>
      </c>
      <c r="L25">
        <v>22</v>
      </c>
    </row>
    <row r="26" spans="1:12" ht="12.75">
      <c r="A26" s="56" t="s">
        <v>340</v>
      </c>
      <c r="B26" s="56"/>
      <c r="C26" s="56"/>
      <c r="D26" s="56"/>
      <c r="E26" s="56"/>
      <c r="F26" s="56"/>
      <c r="G26" s="56"/>
      <c r="K26" s="56">
        <v>12</v>
      </c>
      <c r="L26">
        <v>12</v>
      </c>
    </row>
    <row r="27" spans="1:12" ht="12.75">
      <c r="A27" s="56" t="s">
        <v>6</v>
      </c>
      <c r="B27" s="56"/>
      <c r="C27" s="56"/>
      <c r="D27" s="56"/>
      <c r="E27" s="56"/>
      <c r="F27" s="56"/>
      <c r="G27" s="56"/>
      <c r="K27" s="56">
        <v>4</v>
      </c>
      <c r="L27">
        <v>4</v>
      </c>
    </row>
    <row r="28" spans="1:12" ht="12.75">
      <c r="A28" s="69" t="s">
        <v>107</v>
      </c>
      <c r="B28" s="69"/>
      <c r="C28" s="69"/>
      <c r="D28" s="69"/>
      <c r="E28" s="69"/>
      <c r="F28" s="69"/>
      <c r="G28" s="69"/>
      <c r="H28" s="7"/>
      <c r="I28" s="7"/>
      <c r="J28" s="7"/>
      <c r="K28" s="69">
        <v>5.5</v>
      </c>
      <c r="L28" s="7">
        <v>5.5</v>
      </c>
    </row>
    <row r="29" spans="1:12" ht="12.75">
      <c r="A29" s="77" t="s">
        <v>45</v>
      </c>
      <c r="B29" s="56"/>
      <c r="C29" s="56"/>
      <c r="D29" s="56"/>
      <c r="E29" s="56"/>
      <c r="F29" s="56"/>
      <c r="G29" s="56"/>
      <c r="K29" s="76">
        <f>SUM(K25:K28)</f>
        <v>43.5</v>
      </c>
      <c r="L29" s="23">
        <f>SUM(L25:L28)</f>
        <v>43.5</v>
      </c>
    </row>
    <row r="30" spans="1:8" ht="12.75">
      <c r="A30" s="77"/>
      <c r="B30" s="56"/>
      <c r="C30" s="56"/>
      <c r="D30" s="56"/>
      <c r="E30" s="56"/>
      <c r="F30" s="56"/>
      <c r="G30" s="56"/>
      <c r="H30" s="76"/>
    </row>
    <row r="31" spans="1:8" ht="12.75">
      <c r="A31" s="77"/>
      <c r="B31" s="56"/>
      <c r="C31" s="56"/>
      <c r="D31" s="56"/>
      <c r="E31" s="56"/>
      <c r="F31" s="56"/>
      <c r="G31" s="56"/>
      <c r="H31" s="76"/>
    </row>
    <row r="32" spans="1:8" ht="12.75">
      <c r="A32" s="76" t="s">
        <v>178</v>
      </c>
      <c r="B32" s="56"/>
      <c r="C32" s="56"/>
      <c r="D32" s="56"/>
      <c r="E32" s="56"/>
      <c r="F32" s="56"/>
      <c r="G32" s="56"/>
      <c r="H32" s="56"/>
    </row>
    <row r="33" spans="1:12" ht="12.75">
      <c r="A33" s="69" t="s">
        <v>4</v>
      </c>
      <c r="B33" s="69"/>
      <c r="C33" s="69"/>
      <c r="D33" s="69"/>
      <c r="E33" s="69"/>
      <c r="F33" s="69"/>
      <c r="G33" s="69"/>
      <c r="H33" s="7"/>
      <c r="I33" s="7"/>
      <c r="J33" s="7"/>
      <c r="K33" s="69">
        <v>31.5</v>
      </c>
      <c r="L33" s="7">
        <v>31.5</v>
      </c>
    </row>
    <row r="34" spans="1:12" ht="12.75">
      <c r="A34" s="77" t="s">
        <v>45</v>
      </c>
      <c r="B34" s="56"/>
      <c r="C34" s="56"/>
      <c r="D34" s="56"/>
      <c r="E34" s="56"/>
      <c r="F34" s="56"/>
      <c r="G34" s="56"/>
      <c r="K34" s="76">
        <f>SUM(K33:K33)</f>
        <v>31.5</v>
      </c>
      <c r="L34" s="23">
        <f>SUM(L33)</f>
        <v>31.5</v>
      </c>
    </row>
    <row r="35" spans="1:16" ht="12.75">
      <c r="A35" s="77"/>
      <c r="B35" s="56"/>
      <c r="C35" s="56"/>
      <c r="D35" s="56"/>
      <c r="E35" s="56"/>
      <c r="F35" s="56"/>
      <c r="G35" s="56"/>
      <c r="H35" s="76"/>
      <c r="P35" t="s">
        <v>342</v>
      </c>
    </row>
    <row r="36" spans="1:8" ht="12.75">
      <c r="A36" s="56"/>
      <c r="B36" s="56"/>
      <c r="C36" s="56"/>
      <c r="D36" s="56"/>
      <c r="E36" s="56"/>
      <c r="F36" s="56"/>
      <c r="G36" s="56"/>
      <c r="H36" s="56"/>
    </row>
    <row r="37" spans="1:8" ht="12.75">
      <c r="A37" s="76" t="s">
        <v>123</v>
      </c>
      <c r="B37" s="56"/>
      <c r="C37" s="56"/>
      <c r="D37" s="56"/>
      <c r="E37" s="56"/>
      <c r="F37" s="56"/>
      <c r="G37" s="56"/>
      <c r="H37" s="56"/>
    </row>
    <row r="38" spans="1:12" ht="12.75">
      <c r="A38" s="73" t="s">
        <v>341</v>
      </c>
      <c r="B38" s="73"/>
      <c r="C38" s="73"/>
      <c r="D38" s="73"/>
      <c r="E38" s="73"/>
      <c r="F38" s="73"/>
      <c r="G38" s="73"/>
      <c r="K38" s="73">
        <v>2</v>
      </c>
      <c r="L38">
        <v>3</v>
      </c>
    </row>
    <row r="39" spans="1:12" ht="12.75">
      <c r="A39" s="190" t="s">
        <v>350</v>
      </c>
      <c r="B39" s="74"/>
      <c r="C39" s="74"/>
      <c r="D39" s="74"/>
      <c r="E39" s="74"/>
      <c r="F39" s="74"/>
      <c r="G39" s="74"/>
      <c r="H39" s="7"/>
      <c r="I39" s="7"/>
      <c r="J39" s="7"/>
      <c r="K39" s="74">
        <v>2.5</v>
      </c>
      <c r="L39" s="7">
        <v>1.5</v>
      </c>
    </row>
    <row r="40" spans="1:12" ht="12.75">
      <c r="A40" s="77" t="s">
        <v>45</v>
      </c>
      <c r="B40" s="56"/>
      <c r="C40" s="56"/>
      <c r="D40" s="56"/>
      <c r="E40" s="56"/>
      <c r="F40" s="56"/>
      <c r="G40" s="56"/>
      <c r="K40" s="76">
        <f>SUM(K38:K39)</f>
        <v>4.5</v>
      </c>
      <c r="L40" s="23">
        <f>SUM(L38:L39)</f>
        <v>4.5</v>
      </c>
    </row>
    <row r="41" spans="1:3" ht="16.5">
      <c r="A41" s="48"/>
      <c r="B41" s="43"/>
      <c r="C41" s="43"/>
    </row>
    <row r="42" spans="8:10" ht="13.5" thickBot="1">
      <c r="H42" s="33"/>
      <c r="I42" s="33"/>
      <c r="J42" s="33"/>
    </row>
    <row r="43" spans="1:12" ht="18.75" thickBot="1">
      <c r="A43" s="53" t="s">
        <v>45</v>
      </c>
      <c r="B43" s="54"/>
      <c r="C43" s="54"/>
      <c r="D43" s="54"/>
      <c r="E43" s="54"/>
      <c r="F43" s="54"/>
      <c r="G43" s="55"/>
      <c r="H43" s="54"/>
      <c r="I43" s="54"/>
      <c r="J43" s="54"/>
      <c r="K43" s="55">
        <f>K40+K29+K34+K21</f>
        <v>112</v>
      </c>
      <c r="L43" s="55">
        <f>L40+L29+L34+L21</f>
        <v>115</v>
      </c>
    </row>
    <row r="44" spans="1:11" ht="18">
      <c r="A44" s="200"/>
      <c r="B44" s="35"/>
      <c r="C44" s="35"/>
      <c r="D44" s="35"/>
      <c r="E44" s="35"/>
      <c r="F44" s="35"/>
      <c r="G44" s="200"/>
      <c r="H44" s="35"/>
      <c r="I44" s="35"/>
      <c r="J44" s="35"/>
      <c r="K44" s="200"/>
    </row>
    <row r="45" spans="1:12" ht="15.75">
      <c r="A45" s="258" t="s">
        <v>427</v>
      </c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</row>
    <row r="47" ht="16.5" thickBot="1">
      <c r="A47" s="11"/>
    </row>
    <row r="48" spans="1:12" ht="16.5" thickBot="1">
      <c r="A48" s="259" t="s">
        <v>112</v>
      </c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1"/>
    </row>
    <row r="49" spans="1:12" ht="16.5" thickBot="1">
      <c r="A49" s="259" t="s">
        <v>422</v>
      </c>
      <c r="B49" s="260"/>
      <c r="C49" s="261"/>
      <c r="D49" s="259" t="s">
        <v>423</v>
      </c>
      <c r="E49" s="260"/>
      <c r="F49" s="261"/>
      <c r="G49" s="259" t="s">
        <v>424</v>
      </c>
      <c r="H49" s="260"/>
      <c r="I49" s="261"/>
      <c r="J49" s="259" t="s">
        <v>425</v>
      </c>
      <c r="K49" s="260"/>
      <c r="L49" s="261"/>
    </row>
    <row r="50" spans="1:12" ht="16.5" thickBot="1">
      <c r="A50" s="196" t="s">
        <v>46</v>
      </c>
      <c r="B50" s="197" t="s">
        <v>47</v>
      </c>
      <c r="C50" s="197" t="s">
        <v>48</v>
      </c>
      <c r="D50" s="197" t="s">
        <v>49</v>
      </c>
      <c r="E50" s="197" t="s">
        <v>50</v>
      </c>
      <c r="F50" s="197" t="s">
        <v>51</v>
      </c>
      <c r="G50" s="197" t="s">
        <v>52</v>
      </c>
      <c r="H50" s="197" t="s">
        <v>53</v>
      </c>
      <c r="I50" s="197" t="s">
        <v>54</v>
      </c>
      <c r="J50" s="197" t="s">
        <v>55</v>
      </c>
      <c r="K50" s="197" t="s">
        <v>56</v>
      </c>
      <c r="L50" s="197" t="s">
        <v>57</v>
      </c>
    </row>
    <row r="51" spans="1:12" ht="16.5" thickBot="1">
      <c r="A51" s="198" t="s">
        <v>426</v>
      </c>
      <c r="B51" s="199">
        <v>1</v>
      </c>
      <c r="C51" s="199" t="s">
        <v>426</v>
      </c>
      <c r="D51" s="199">
        <v>2</v>
      </c>
      <c r="E51" s="199">
        <v>2</v>
      </c>
      <c r="F51" s="199">
        <v>2</v>
      </c>
      <c r="G51" s="199">
        <v>3</v>
      </c>
      <c r="H51" s="199">
        <v>3</v>
      </c>
      <c r="I51" s="199">
        <v>3</v>
      </c>
      <c r="J51" s="199" t="s">
        <v>426</v>
      </c>
      <c r="K51" s="199">
        <v>1</v>
      </c>
      <c r="L51" s="199">
        <v>1</v>
      </c>
    </row>
  </sheetData>
  <mergeCells count="10">
    <mergeCell ref="A1:H1"/>
    <mergeCell ref="A7:C7"/>
    <mergeCell ref="A2:L2"/>
    <mergeCell ref="A4:L4"/>
    <mergeCell ref="A45:L45"/>
    <mergeCell ref="A48:L48"/>
    <mergeCell ref="A49:C49"/>
    <mergeCell ref="D49:F49"/>
    <mergeCell ref="G49:I49"/>
    <mergeCell ref="J49:L49"/>
  </mergeCells>
  <printOptions/>
  <pageMargins left="0.75" right="0.75" top="1" bottom="1" header="0.5" footer="0.5"/>
  <pageSetup horizontalDpi="120" verticalDpi="120" orientation="portrait" paperSize="9" r:id="rId1"/>
  <headerFooter alignWithMargins="0">
    <oddHeader>&amp;R1. sz. melléklet a /2010.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G30"/>
  <sheetViews>
    <sheetView workbookViewId="0" topLeftCell="A1">
      <selection activeCell="K10" sqref="K10"/>
    </sheetView>
  </sheetViews>
  <sheetFormatPr defaultColWidth="9.140625" defaultRowHeight="12.75"/>
  <cols>
    <col min="3" max="3" width="29.28125" style="0" customWidth="1"/>
    <col min="4" max="4" width="11.140625" style="0" customWidth="1"/>
    <col min="5" max="5" width="11.140625" style="22" customWidth="1"/>
    <col min="6" max="6" width="11.421875" style="0" customWidth="1"/>
    <col min="7" max="7" width="14.28125" style="0" customWidth="1"/>
  </cols>
  <sheetData>
    <row r="3" spans="1:7" ht="15.75">
      <c r="A3" s="262" t="s">
        <v>349</v>
      </c>
      <c r="B3" s="262"/>
      <c r="C3" s="262"/>
      <c r="D3" s="262"/>
      <c r="E3" s="262"/>
      <c r="F3" s="262"/>
      <c r="G3" s="6"/>
    </row>
    <row r="4" spans="1:7" ht="15.75">
      <c r="A4" s="1"/>
      <c r="B4" s="6"/>
      <c r="C4" s="6"/>
      <c r="D4" s="6"/>
      <c r="E4" s="6"/>
      <c r="F4" s="6"/>
      <c r="G4" s="6"/>
    </row>
    <row r="5" spans="1:6" ht="15.75">
      <c r="A5" s="1"/>
      <c r="B5" s="6"/>
      <c r="C5" s="6"/>
      <c r="D5" s="6"/>
      <c r="E5" s="6"/>
      <c r="F5" s="6" t="s">
        <v>209</v>
      </c>
    </row>
    <row r="6" spans="1:6" ht="15.75">
      <c r="A6" s="11"/>
      <c r="D6" s="113" t="s">
        <v>538</v>
      </c>
      <c r="E6" s="113" t="s">
        <v>539</v>
      </c>
      <c r="F6" s="113" t="s">
        <v>540</v>
      </c>
    </row>
    <row r="7" spans="5:7" ht="15.75">
      <c r="E7"/>
      <c r="G7" s="192"/>
    </row>
    <row r="8" spans="1:7" ht="15.75">
      <c r="A8" s="248" t="s">
        <v>37</v>
      </c>
      <c r="B8" s="249"/>
      <c r="C8" s="249"/>
      <c r="D8" s="22">
        <v>10000</v>
      </c>
      <c r="E8" s="22">
        <v>31707</v>
      </c>
      <c r="F8" s="22">
        <v>6918</v>
      </c>
      <c r="G8" s="22"/>
    </row>
    <row r="9" spans="1:7" ht="15.75">
      <c r="A9" s="248" t="s">
        <v>108</v>
      </c>
      <c r="B9" s="249"/>
      <c r="C9" s="249"/>
      <c r="D9" s="22">
        <v>5000</v>
      </c>
      <c r="E9" s="22">
        <v>5000</v>
      </c>
      <c r="F9" s="22">
        <v>3646</v>
      </c>
      <c r="G9" s="22"/>
    </row>
    <row r="10" spans="1:7" ht="15.75">
      <c r="A10" s="248" t="s">
        <v>102</v>
      </c>
      <c r="B10" s="249"/>
      <c r="C10" s="249"/>
      <c r="D10" s="22">
        <v>500</v>
      </c>
      <c r="E10" s="22">
        <v>500</v>
      </c>
      <c r="F10" s="22">
        <v>500</v>
      </c>
      <c r="G10" s="22"/>
    </row>
    <row r="11" spans="1:7" ht="15.75">
      <c r="A11" s="13" t="s">
        <v>103</v>
      </c>
      <c r="B11" s="6"/>
      <c r="C11" s="6"/>
      <c r="D11" s="22">
        <v>63972</v>
      </c>
      <c r="E11" s="22">
        <v>55222</v>
      </c>
      <c r="F11" s="36">
        <v>55222</v>
      </c>
      <c r="G11" s="22"/>
    </row>
    <row r="12" spans="1:7" ht="16.5" thickBot="1">
      <c r="A12" s="248" t="s">
        <v>36</v>
      </c>
      <c r="B12" s="249"/>
      <c r="C12" s="249"/>
      <c r="D12" s="36">
        <v>514785</v>
      </c>
      <c r="E12" s="22">
        <v>514785</v>
      </c>
      <c r="F12" s="256">
        <v>403034</v>
      </c>
      <c r="G12" s="22"/>
    </row>
    <row r="13" spans="1:7" ht="16.5" thickBot="1">
      <c r="A13" s="296" t="s">
        <v>43</v>
      </c>
      <c r="B13" s="297"/>
      <c r="C13" s="297"/>
      <c r="D13" s="254">
        <f>SUM(D8:D12)</f>
        <v>594257</v>
      </c>
      <c r="E13" s="202">
        <f>SUM(E8:E12)</f>
        <v>607214</v>
      </c>
      <c r="F13" s="64">
        <f>SUM(F8:F12)</f>
        <v>469320</v>
      </c>
      <c r="G13" s="22"/>
    </row>
    <row r="14" spans="1:7" ht="15.75">
      <c r="A14" s="17"/>
      <c r="B14" s="18"/>
      <c r="C14" s="18"/>
      <c r="D14" s="195"/>
      <c r="F14" s="22"/>
      <c r="G14" s="22"/>
    </row>
    <row r="15" spans="1:7" ht="15.75">
      <c r="A15" s="17"/>
      <c r="B15" s="18"/>
      <c r="C15" s="18"/>
      <c r="D15" s="25"/>
      <c r="F15" s="22"/>
      <c r="G15" s="22"/>
    </row>
    <row r="16" spans="1:7" ht="15.75">
      <c r="A16" s="2"/>
      <c r="F16" s="22"/>
      <c r="G16" s="22"/>
    </row>
    <row r="17" spans="1:7" ht="15.75">
      <c r="A17" s="298" t="s">
        <v>44</v>
      </c>
      <c r="B17" s="299"/>
      <c r="C17" s="299"/>
      <c r="D17" s="7"/>
      <c r="E17" s="24"/>
      <c r="F17" s="274"/>
      <c r="G17" s="241"/>
    </row>
    <row r="18" spans="1:7" ht="15.75">
      <c r="A18" s="4"/>
      <c r="F18" s="255"/>
      <c r="G18" s="22"/>
    </row>
    <row r="19" spans="1:7" ht="15.75">
      <c r="A19" s="294" t="s">
        <v>102</v>
      </c>
      <c r="B19" s="295"/>
      <c r="C19" s="295"/>
      <c r="D19" s="7"/>
      <c r="E19" s="24"/>
      <c r="F19" s="24"/>
      <c r="G19" s="22"/>
    </row>
    <row r="20" spans="1:7" ht="15.75">
      <c r="A20" s="26" t="s">
        <v>380</v>
      </c>
      <c r="B20" s="18"/>
      <c r="C20" s="18"/>
      <c r="D20" s="22">
        <v>500</v>
      </c>
      <c r="E20" s="22">
        <v>500</v>
      </c>
      <c r="F20" s="22">
        <v>500</v>
      </c>
      <c r="G20" s="22"/>
    </row>
    <row r="21" spans="1:7" ht="15.75">
      <c r="A21" s="16" t="s">
        <v>109</v>
      </c>
      <c r="B21" s="6"/>
      <c r="C21" s="6"/>
      <c r="D21" s="25">
        <f>SUM(D20:D20)</f>
        <v>500</v>
      </c>
      <c r="E21" s="32">
        <f>SUM(E20)</f>
        <v>500</v>
      </c>
      <c r="F21" s="32">
        <f>SUM(F20)</f>
        <v>500</v>
      </c>
      <c r="G21" s="22"/>
    </row>
    <row r="22" spans="1:7" ht="15.75">
      <c r="A22" s="16"/>
      <c r="B22" s="6"/>
      <c r="C22" s="6"/>
      <c r="D22" s="25"/>
      <c r="F22" s="22"/>
      <c r="G22" s="22"/>
    </row>
    <row r="23" spans="1:7" ht="15.75">
      <c r="A23" s="13"/>
      <c r="B23" s="6"/>
      <c r="C23" s="6"/>
      <c r="D23" s="22"/>
      <c r="F23" s="22"/>
      <c r="G23" s="22"/>
    </row>
    <row r="24" spans="1:7" ht="15.75">
      <c r="A24" s="62" t="s">
        <v>103</v>
      </c>
      <c r="B24" s="12"/>
      <c r="C24" s="12"/>
      <c r="D24" s="24"/>
      <c r="E24" s="24"/>
      <c r="F24" s="24"/>
      <c r="G24" s="22"/>
    </row>
    <row r="25" spans="1:7" ht="15.75">
      <c r="A25" s="248" t="s">
        <v>117</v>
      </c>
      <c r="B25" s="249"/>
      <c r="C25" s="249"/>
      <c r="D25" s="22">
        <v>45509</v>
      </c>
      <c r="E25" s="70">
        <v>45509</v>
      </c>
      <c r="F25" s="70">
        <v>45509</v>
      </c>
      <c r="G25" s="22"/>
    </row>
    <row r="26" spans="1:7" ht="15.75">
      <c r="A26" s="13" t="s">
        <v>379</v>
      </c>
      <c r="B26" s="6"/>
      <c r="C26" s="6"/>
      <c r="D26" s="22">
        <v>9713</v>
      </c>
      <c r="E26" s="70">
        <v>9713</v>
      </c>
      <c r="F26" s="70">
        <v>9713</v>
      </c>
      <c r="G26" s="22"/>
    </row>
    <row r="27" spans="1:7" ht="15.75">
      <c r="A27" s="13" t="s">
        <v>396</v>
      </c>
      <c r="B27" s="6"/>
      <c r="C27" s="6"/>
      <c r="D27" s="22">
        <v>8750</v>
      </c>
      <c r="E27" s="70"/>
      <c r="F27" s="70"/>
      <c r="G27" s="22"/>
    </row>
    <row r="28" spans="1:7" ht="15.75">
      <c r="A28" s="16" t="s">
        <v>110</v>
      </c>
      <c r="B28" s="6"/>
      <c r="C28" s="6"/>
      <c r="D28" s="25">
        <f>SUM(D25:D27)</f>
        <v>63972</v>
      </c>
      <c r="E28" s="32">
        <f>SUM(E25:E27)</f>
        <v>55222</v>
      </c>
      <c r="F28" s="32">
        <f>SUM(F25:F27)</f>
        <v>55222</v>
      </c>
      <c r="G28" s="22"/>
    </row>
    <row r="29" spans="1:7" ht="16.5" thickBot="1">
      <c r="A29" s="16"/>
      <c r="B29" s="6"/>
      <c r="C29" s="6"/>
      <c r="D29" s="25"/>
      <c r="E29" s="70"/>
      <c r="F29" s="70"/>
      <c r="G29" s="22"/>
    </row>
    <row r="30" spans="1:7" ht="16.5" thickBot="1">
      <c r="A30" s="63" t="s">
        <v>111</v>
      </c>
      <c r="B30" s="54"/>
      <c r="C30" s="54"/>
      <c r="D30" s="202">
        <f>D28+D21</f>
        <v>64472</v>
      </c>
      <c r="E30" s="202">
        <f>E28+E21</f>
        <v>55722</v>
      </c>
      <c r="F30" s="64">
        <f>F28+F21</f>
        <v>55722</v>
      </c>
      <c r="G30" s="22"/>
    </row>
  </sheetData>
  <mergeCells count="10">
    <mergeCell ref="A19:C19"/>
    <mergeCell ref="A25:C25"/>
    <mergeCell ref="A3:F3"/>
    <mergeCell ref="A12:C12"/>
    <mergeCell ref="A13:C13"/>
    <mergeCell ref="A17:C17"/>
    <mergeCell ref="F17:G17"/>
    <mergeCell ref="A8:C8"/>
    <mergeCell ref="A9:C9"/>
    <mergeCell ref="A10:C1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Header>&amp;R6. sz. melléklet a /2010.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7:D25"/>
  <sheetViews>
    <sheetView workbookViewId="0" topLeftCell="A1">
      <selection activeCell="B23" sqref="B23"/>
    </sheetView>
  </sheetViews>
  <sheetFormatPr defaultColWidth="9.140625" defaultRowHeight="12.75"/>
  <cols>
    <col min="1" max="1" width="27.7109375" style="0" customWidth="1"/>
    <col min="2" max="2" width="11.7109375" style="0" customWidth="1"/>
    <col min="3" max="3" width="28.7109375" style="0" customWidth="1"/>
    <col min="4" max="4" width="12.421875" style="0" customWidth="1"/>
  </cols>
  <sheetData>
    <row r="7" spans="1:4" ht="12.75">
      <c r="A7" s="300" t="s">
        <v>317</v>
      </c>
      <c r="B7" s="301"/>
      <c r="C7" s="301"/>
      <c r="D7" s="301"/>
    </row>
    <row r="8" spans="1:4" ht="12.75">
      <c r="A8" s="301"/>
      <c r="B8" s="301"/>
      <c r="C8" s="301"/>
      <c r="D8" s="301"/>
    </row>
    <row r="9" spans="1:4" ht="15">
      <c r="A9" s="179"/>
      <c r="B9" s="179"/>
      <c r="C9" s="179"/>
      <c r="D9" s="179"/>
    </row>
    <row r="10" spans="1:4" ht="15">
      <c r="A10" s="179"/>
      <c r="B10" s="179"/>
      <c r="C10" s="179"/>
      <c r="D10" s="179"/>
    </row>
    <row r="11" spans="1:4" ht="15">
      <c r="A11" s="179"/>
      <c r="B11" s="179"/>
      <c r="C11" s="179"/>
      <c r="D11" s="179"/>
    </row>
    <row r="12" spans="1:4" ht="15">
      <c r="A12" s="179"/>
      <c r="B12" s="179"/>
      <c r="C12" s="179"/>
      <c r="D12" s="179"/>
    </row>
    <row r="13" spans="1:4" ht="15">
      <c r="A13" s="179"/>
      <c r="B13" s="179"/>
      <c r="C13" s="179"/>
      <c r="D13" s="179"/>
    </row>
    <row r="14" ht="12.75">
      <c r="D14" s="10" t="s">
        <v>318</v>
      </c>
    </row>
    <row r="15" spans="1:4" ht="12.75">
      <c r="A15" s="236" t="s">
        <v>0</v>
      </c>
      <c r="B15" s="236" t="s">
        <v>319</v>
      </c>
      <c r="C15" s="303" t="s">
        <v>0</v>
      </c>
      <c r="D15" s="236" t="s">
        <v>320</v>
      </c>
    </row>
    <row r="16" spans="1:4" ht="12.75">
      <c r="A16" s="302"/>
      <c r="B16" s="253"/>
      <c r="C16" s="304"/>
      <c r="D16" s="302"/>
    </row>
    <row r="17" spans="1:4" ht="12.75">
      <c r="A17" t="s">
        <v>58</v>
      </c>
      <c r="B17" s="136">
        <v>71000</v>
      </c>
      <c r="C17" s="180" t="s">
        <v>321</v>
      </c>
      <c r="D17" s="136">
        <v>549293</v>
      </c>
    </row>
    <row r="18" spans="1:4" ht="12.75">
      <c r="A18" t="s">
        <v>322</v>
      </c>
      <c r="B18" s="136">
        <v>459500</v>
      </c>
      <c r="C18" s="180" t="s">
        <v>323</v>
      </c>
      <c r="D18" s="136">
        <v>134423</v>
      </c>
    </row>
    <row r="19" spans="1:4" ht="12.75">
      <c r="A19" t="s">
        <v>324</v>
      </c>
      <c r="B19" s="136">
        <v>81374</v>
      </c>
      <c r="C19" s="180" t="s">
        <v>325</v>
      </c>
      <c r="D19" s="136">
        <v>198823</v>
      </c>
    </row>
    <row r="20" spans="1:4" ht="12.75">
      <c r="A20" t="s">
        <v>326</v>
      </c>
      <c r="B20" s="136">
        <v>158366</v>
      </c>
      <c r="C20" s="180" t="s">
        <v>327</v>
      </c>
      <c r="D20" s="136">
        <v>33661</v>
      </c>
    </row>
    <row r="21" spans="1:4" ht="12.75">
      <c r="A21" t="s">
        <v>329</v>
      </c>
      <c r="B21" s="136">
        <v>20198</v>
      </c>
      <c r="C21" s="180" t="s">
        <v>328</v>
      </c>
      <c r="D21" s="136">
        <v>1058</v>
      </c>
    </row>
    <row r="22" spans="1:4" ht="12.75">
      <c r="A22" t="s">
        <v>330</v>
      </c>
      <c r="B22" s="136">
        <v>103954</v>
      </c>
      <c r="C22" s="180"/>
      <c r="D22" s="136"/>
    </row>
    <row r="23" spans="1:4" ht="12.75">
      <c r="A23" t="s">
        <v>455</v>
      </c>
      <c r="B23" s="136">
        <v>18332</v>
      </c>
      <c r="C23" s="180"/>
      <c r="D23" s="136"/>
    </row>
    <row r="24" spans="1:4" ht="12.75">
      <c r="A24" t="s">
        <v>456</v>
      </c>
      <c r="B24" s="136">
        <v>4534</v>
      </c>
      <c r="C24" s="180"/>
      <c r="D24" s="136"/>
    </row>
    <row r="25" spans="1:4" ht="12.75">
      <c r="A25" s="120" t="s">
        <v>421</v>
      </c>
      <c r="B25" s="181">
        <f>SUM(B17:B24)</f>
        <v>917258</v>
      </c>
      <c r="C25" s="182" t="s">
        <v>331</v>
      </c>
      <c r="D25" s="181">
        <f>SUM(D17:D24)</f>
        <v>917258</v>
      </c>
    </row>
  </sheetData>
  <mergeCells count="5">
    <mergeCell ref="A7:D8"/>
    <mergeCell ref="A15:A16"/>
    <mergeCell ref="B15:B16"/>
    <mergeCell ref="C15:C16"/>
    <mergeCell ref="D15:D1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&amp;R7. sz. melléklet a /2010.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4:D38"/>
  <sheetViews>
    <sheetView workbookViewId="0" topLeftCell="A4">
      <selection activeCell="G13" sqref="G13"/>
    </sheetView>
  </sheetViews>
  <sheetFormatPr defaultColWidth="9.140625" defaultRowHeight="12.75"/>
  <cols>
    <col min="1" max="1" width="24.57421875" style="0" customWidth="1"/>
    <col min="2" max="2" width="13.00390625" style="0" customWidth="1"/>
    <col min="3" max="3" width="29.421875" style="0" customWidth="1"/>
    <col min="4" max="4" width="13.140625" style="0" customWidth="1"/>
  </cols>
  <sheetData>
    <row r="4" spans="1:4" ht="12.75">
      <c r="A4" s="300" t="s">
        <v>332</v>
      </c>
      <c r="B4" s="301"/>
      <c r="C4" s="301"/>
      <c r="D4" s="301"/>
    </row>
    <row r="5" spans="1:4" ht="12.75">
      <c r="A5" s="301"/>
      <c r="B5" s="301"/>
      <c r="C5" s="301"/>
      <c r="D5" s="301"/>
    </row>
    <row r="6" spans="1:4" ht="15">
      <c r="A6" s="179"/>
      <c r="B6" s="179"/>
      <c r="C6" s="179"/>
      <c r="D6" s="179"/>
    </row>
    <row r="7" spans="1:4" ht="15">
      <c r="A7" s="179"/>
      <c r="B7" s="179"/>
      <c r="C7" s="179"/>
      <c r="D7" s="179"/>
    </row>
    <row r="8" spans="1:4" ht="15">
      <c r="A8" s="179"/>
      <c r="B8" s="179"/>
      <c r="C8" s="179"/>
      <c r="D8" s="183"/>
    </row>
    <row r="9" spans="1:4" ht="15">
      <c r="A9" s="179"/>
      <c r="B9" s="179"/>
      <c r="C9" s="179"/>
      <c r="D9" s="183"/>
    </row>
    <row r="10" spans="1:4" ht="15">
      <c r="A10" s="179"/>
      <c r="B10" s="179"/>
      <c r="C10" s="179"/>
      <c r="D10" s="183"/>
    </row>
    <row r="11" ht="12.75">
      <c r="D11" s="184" t="s">
        <v>318</v>
      </c>
    </row>
    <row r="12" spans="1:4" ht="12.75">
      <c r="A12" s="268" t="s">
        <v>0</v>
      </c>
      <c r="B12" s="306" t="s">
        <v>319</v>
      </c>
      <c r="C12" s="308" t="s">
        <v>0</v>
      </c>
      <c r="D12" s="310" t="s">
        <v>320</v>
      </c>
    </row>
    <row r="13" spans="1:4" ht="12.75">
      <c r="A13" s="305"/>
      <c r="B13" s="307"/>
      <c r="C13" s="309"/>
      <c r="D13" s="311"/>
    </row>
    <row r="14" spans="1:4" ht="12.75">
      <c r="A14" t="s">
        <v>333</v>
      </c>
      <c r="B14" s="136">
        <v>9690</v>
      </c>
      <c r="C14" s="185" t="s">
        <v>376</v>
      </c>
      <c r="D14" s="186">
        <v>2000</v>
      </c>
    </row>
    <row r="15" spans="1:4" ht="12.75">
      <c r="A15" s="188" t="s">
        <v>160</v>
      </c>
      <c r="B15" s="189">
        <v>14412</v>
      </c>
      <c r="C15" s="180" t="s">
        <v>116</v>
      </c>
      <c r="D15" s="187">
        <v>1250</v>
      </c>
    </row>
    <row r="16" spans="1:4" ht="12.75">
      <c r="A16" s="188" t="s">
        <v>334</v>
      </c>
      <c r="B16" s="189">
        <v>1300</v>
      </c>
      <c r="C16" s="180" t="s">
        <v>377</v>
      </c>
      <c r="D16" s="187">
        <v>1000</v>
      </c>
    </row>
    <row r="17" spans="1:4" ht="12.75">
      <c r="A17" s="188" t="s">
        <v>335</v>
      </c>
      <c r="B17" s="189">
        <v>7560</v>
      </c>
      <c r="C17" s="180" t="s">
        <v>404</v>
      </c>
      <c r="D17" s="136">
        <v>700</v>
      </c>
    </row>
    <row r="18" spans="1:4" ht="12.75">
      <c r="A18" s="188" t="s">
        <v>330</v>
      </c>
      <c r="B18" s="189">
        <v>174151</v>
      </c>
      <c r="C18" s="180" t="s">
        <v>405</v>
      </c>
      <c r="D18" s="136">
        <v>11250</v>
      </c>
    </row>
    <row r="19" spans="1:4" ht="12.75">
      <c r="A19" s="188" t="s">
        <v>494</v>
      </c>
      <c r="B19" s="189">
        <v>1171</v>
      </c>
      <c r="C19" s="180" t="s">
        <v>406</v>
      </c>
      <c r="D19" s="136"/>
    </row>
    <row r="20" spans="3:4" ht="12.75">
      <c r="C20" s="180" t="s">
        <v>407</v>
      </c>
      <c r="D20" s="136">
        <v>150</v>
      </c>
    </row>
    <row r="21" spans="3:4" ht="12.75">
      <c r="C21" s="180" t="s">
        <v>408</v>
      </c>
      <c r="D21" s="136">
        <v>2500</v>
      </c>
    </row>
    <row r="22" spans="2:4" ht="12.75">
      <c r="B22" s="136"/>
      <c r="C22" s="180" t="s">
        <v>409</v>
      </c>
      <c r="D22" s="136">
        <v>8217</v>
      </c>
    </row>
    <row r="23" spans="2:4" ht="12.75">
      <c r="B23" s="136"/>
      <c r="C23" s="180" t="s">
        <v>445</v>
      </c>
      <c r="D23" s="136">
        <v>100</v>
      </c>
    </row>
    <row r="24" spans="2:4" ht="12.75">
      <c r="B24" s="136"/>
      <c r="C24" s="180" t="s">
        <v>494</v>
      </c>
      <c r="D24" s="136">
        <v>1171</v>
      </c>
    </row>
    <row r="25" spans="2:4" ht="12.75">
      <c r="B25" s="136"/>
      <c r="C25" s="180" t="s">
        <v>528</v>
      </c>
      <c r="D25" s="136">
        <v>8000</v>
      </c>
    </row>
    <row r="26" spans="2:4" ht="12.75">
      <c r="B26" s="136"/>
      <c r="C26" s="180" t="s">
        <v>497</v>
      </c>
      <c r="D26" s="136">
        <v>263</v>
      </c>
    </row>
    <row r="27" spans="2:4" ht="12.75">
      <c r="B27" s="136"/>
      <c r="C27" s="180" t="s">
        <v>499</v>
      </c>
      <c r="D27" s="136">
        <v>775</v>
      </c>
    </row>
    <row r="28" spans="2:4" ht="12.75">
      <c r="B28" s="136"/>
      <c r="C28" s="180" t="s">
        <v>502</v>
      </c>
      <c r="D28" s="136">
        <v>36000</v>
      </c>
    </row>
    <row r="29" spans="2:4" ht="12.75">
      <c r="B29" s="136"/>
      <c r="C29" s="180" t="s">
        <v>504</v>
      </c>
      <c r="D29" s="136">
        <v>350</v>
      </c>
    </row>
    <row r="30" spans="2:4" ht="12.75">
      <c r="B30" s="136"/>
      <c r="C30" s="180" t="s">
        <v>529</v>
      </c>
      <c r="D30" s="136">
        <v>75751</v>
      </c>
    </row>
    <row r="31" spans="2:4" ht="12.75">
      <c r="B31" s="136"/>
      <c r="C31" s="180" t="s">
        <v>378</v>
      </c>
      <c r="D31" s="136"/>
    </row>
    <row r="32" spans="2:4" ht="12.75">
      <c r="B32" s="136"/>
      <c r="C32" s="180" t="s">
        <v>447</v>
      </c>
      <c r="D32" s="136">
        <v>250</v>
      </c>
    </row>
    <row r="33" spans="2:4" ht="12.75">
      <c r="B33" s="136"/>
      <c r="C33" s="180" t="s">
        <v>410</v>
      </c>
      <c r="D33" s="136">
        <v>38400</v>
      </c>
    </row>
    <row r="34" spans="2:4" ht="12.75">
      <c r="B34" s="136"/>
      <c r="C34" s="180" t="s">
        <v>399</v>
      </c>
      <c r="D34" s="136">
        <v>1500</v>
      </c>
    </row>
    <row r="35" spans="2:4" ht="12.75">
      <c r="B35" s="136"/>
      <c r="C35" s="180" t="s">
        <v>457</v>
      </c>
      <c r="D35" s="136">
        <v>14412</v>
      </c>
    </row>
    <row r="36" spans="2:4" ht="12.75">
      <c r="B36" s="136"/>
      <c r="C36" s="223" t="s">
        <v>501</v>
      </c>
      <c r="D36" s="136">
        <v>3725</v>
      </c>
    </row>
    <row r="37" spans="2:4" ht="12.75">
      <c r="B37" s="136"/>
      <c r="C37" s="21" t="s">
        <v>446</v>
      </c>
      <c r="D37" s="136">
        <v>520</v>
      </c>
    </row>
    <row r="38" spans="1:4" ht="12.75">
      <c r="A38" s="120" t="s">
        <v>336</v>
      </c>
      <c r="B38" s="181">
        <f>SUM(B14:B37)</f>
        <v>208284</v>
      </c>
      <c r="C38" s="182" t="s">
        <v>336</v>
      </c>
      <c r="D38" s="181">
        <f>SUM(D14:D37)</f>
        <v>208284</v>
      </c>
    </row>
  </sheetData>
  <mergeCells count="5">
    <mergeCell ref="A4:D5"/>
    <mergeCell ref="A12:A13"/>
    <mergeCell ref="B12:B13"/>
    <mergeCell ref="C12:C13"/>
    <mergeCell ref="D12:D1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&amp;R8. sz. melléklet a /2010.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D15" sqref="D15"/>
    </sheetView>
  </sheetViews>
  <sheetFormatPr defaultColWidth="9.140625" defaultRowHeight="12.75"/>
  <cols>
    <col min="4" max="4" width="5.57421875" style="0" customWidth="1"/>
    <col min="5" max="5" width="9.00390625" style="0" customWidth="1"/>
    <col min="6" max="6" width="6.7109375" style="0" hidden="1" customWidth="1"/>
    <col min="7" max="7" width="8.8515625" style="0" customWidth="1"/>
    <col min="8" max="8" width="16.421875" style="0" customWidth="1"/>
    <col min="9" max="9" width="17.140625" style="0" customWidth="1"/>
  </cols>
  <sheetData>
    <row r="1" spans="1:10" ht="15.75">
      <c r="A1" s="262"/>
      <c r="B1" s="263"/>
      <c r="C1" s="263"/>
      <c r="D1" s="263"/>
      <c r="E1" s="263"/>
      <c r="F1" s="263"/>
      <c r="G1" s="263"/>
      <c r="H1" s="263"/>
      <c r="I1" s="263"/>
      <c r="J1" s="263"/>
    </row>
    <row r="2" spans="1:10" ht="15.75">
      <c r="A2" s="1"/>
      <c r="B2" s="39"/>
      <c r="C2" s="39"/>
      <c r="D2" s="39"/>
      <c r="E2" s="39"/>
      <c r="F2" s="39"/>
      <c r="G2" s="39"/>
      <c r="H2" s="39"/>
      <c r="I2" s="39"/>
      <c r="J2" s="39"/>
    </row>
    <row r="3" ht="15.75">
      <c r="A3" s="1"/>
    </row>
    <row r="4" spans="1:10" ht="15.75">
      <c r="A4" s="262" t="s">
        <v>507</v>
      </c>
      <c r="B4" s="263"/>
      <c r="C4" s="263"/>
      <c r="D4" s="263"/>
      <c r="E4" s="263"/>
      <c r="F4" s="263"/>
      <c r="G4" s="263"/>
      <c r="H4" s="263"/>
      <c r="I4" s="263"/>
      <c r="J4" s="263"/>
    </row>
    <row r="5" spans="1:9" ht="15.75">
      <c r="A5" s="3"/>
      <c r="E5" s="23" t="s">
        <v>508</v>
      </c>
      <c r="I5" t="s">
        <v>318</v>
      </c>
    </row>
    <row r="6" ht="15.75">
      <c r="A6" s="3"/>
    </row>
    <row r="7" spans="1:10" ht="15.75">
      <c r="A7" s="16" t="s">
        <v>509</v>
      </c>
      <c r="B7" s="220"/>
      <c r="G7" s="201" t="s">
        <v>343</v>
      </c>
      <c r="H7" s="201" t="s">
        <v>537</v>
      </c>
      <c r="I7" s="113" t="s">
        <v>526</v>
      </c>
      <c r="J7" s="23"/>
    </row>
    <row r="8" spans="1:10" ht="15.75">
      <c r="A8" s="13"/>
      <c r="B8" s="6"/>
      <c r="G8" s="30"/>
      <c r="H8" s="30"/>
      <c r="J8" s="29"/>
    </row>
    <row r="9" spans="1:9" ht="15.75">
      <c r="A9" s="2" t="s">
        <v>510</v>
      </c>
      <c r="G9" s="84">
        <v>566</v>
      </c>
      <c r="H9" s="84">
        <v>646</v>
      </c>
      <c r="I9" s="84">
        <v>608</v>
      </c>
    </row>
    <row r="10" spans="1:10" ht="16.5" thickBot="1">
      <c r="A10" s="250" t="s">
        <v>511</v>
      </c>
      <c r="B10" s="251"/>
      <c r="C10" s="251"/>
      <c r="D10" s="251"/>
      <c r="E10" s="33"/>
      <c r="F10" s="33"/>
      <c r="G10" s="228"/>
      <c r="H10" s="228">
        <v>450</v>
      </c>
      <c r="I10" s="228">
        <v>450</v>
      </c>
      <c r="J10" s="35"/>
    </row>
    <row r="11" spans="1:10" ht="15.75">
      <c r="A11" s="5" t="s">
        <v>512</v>
      </c>
      <c r="D11" s="2"/>
      <c r="G11" s="102">
        <f>SUM(G9:G10)</f>
        <v>566</v>
      </c>
      <c r="H11" s="102">
        <f>SUM(H9:H10)</f>
        <v>1096</v>
      </c>
      <c r="I11" s="102">
        <f>SUM(I9:I10)</f>
        <v>1058</v>
      </c>
      <c r="J11" s="23"/>
    </row>
    <row r="12" ht="15.75">
      <c r="A12" s="1"/>
    </row>
    <row r="13" ht="15.75">
      <c r="A13" s="1"/>
    </row>
    <row r="14" ht="15.75">
      <c r="A14" s="1"/>
    </row>
    <row r="15" ht="15.75">
      <c r="A15" s="1"/>
    </row>
    <row r="16" spans="1:10" ht="15.75">
      <c r="A16" s="262" t="s">
        <v>507</v>
      </c>
      <c r="B16" s="263"/>
      <c r="C16" s="263"/>
      <c r="D16" s="263"/>
      <c r="E16" s="263"/>
      <c r="F16" s="263"/>
      <c r="G16" s="263"/>
      <c r="H16" s="263"/>
      <c r="I16" s="263"/>
      <c r="J16" s="263"/>
    </row>
    <row r="17" spans="1:5" ht="15.75">
      <c r="A17" s="3"/>
      <c r="E17" s="23" t="s">
        <v>513</v>
      </c>
    </row>
    <row r="18" ht="15.75">
      <c r="A18" s="3"/>
    </row>
    <row r="19" spans="1:10" ht="15.75">
      <c r="A19" s="312" t="s">
        <v>0</v>
      </c>
      <c r="B19" s="313"/>
      <c r="G19" s="30"/>
      <c r="H19" s="30"/>
      <c r="J19" s="23"/>
    </row>
    <row r="20" spans="1:10" ht="15.75">
      <c r="A20" s="13"/>
      <c r="B20" s="6"/>
      <c r="G20" s="30"/>
      <c r="H20" s="30"/>
      <c r="J20" s="29"/>
    </row>
    <row r="21" spans="1:10" ht="15.75">
      <c r="A21" s="221" t="s">
        <v>514</v>
      </c>
      <c r="B21" s="6"/>
      <c r="G21" s="30"/>
      <c r="H21" s="30"/>
      <c r="J21" s="29"/>
    </row>
    <row r="22" spans="1:10" ht="15.75">
      <c r="A22" s="13" t="s">
        <v>515</v>
      </c>
      <c r="B22" s="6"/>
      <c r="G22" s="229">
        <v>150</v>
      </c>
      <c r="H22" s="229">
        <v>680</v>
      </c>
      <c r="I22" s="84">
        <v>642</v>
      </c>
      <c r="J22" s="29"/>
    </row>
    <row r="23" spans="1:10" ht="15.75">
      <c r="A23" s="13" t="s">
        <v>516</v>
      </c>
      <c r="B23" s="6"/>
      <c r="G23" s="229">
        <v>116</v>
      </c>
      <c r="H23" s="229">
        <v>116</v>
      </c>
      <c r="I23" s="84">
        <v>116</v>
      </c>
      <c r="J23" s="29"/>
    </row>
    <row r="24" spans="1:10" ht="15.75">
      <c r="A24" s="13" t="s">
        <v>517</v>
      </c>
      <c r="B24" s="6"/>
      <c r="G24" s="229">
        <v>170</v>
      </c>
      <c r="H24" s="229">
        <v>170</v>
      </c>
      <c r="I24" s="84">
        <v>170</v>
      </c>
      <c r="J24" s="29"/>
    </row>
    <row r="25" spans="1:10" ht="16.5" thickBot="1">
      <c r="A25" s="250" t="s">
        <v>518</v>
      </c>
      <c r="B25" s="251"/>
      <c r="C25" s="251"/>
      <c r="D25" s="251"/>
      <c r="E25" s="33"/>
      <c r="F25" s="33"/>
      <c r="G25" s="228">
        <v>60</v>
      </c>
      <c r="H25" s="228">
        <v>60</v>
      </c>
      <c r="I25" s="228">
        <v>60</v>
      </c>
      <c r="J25" s="35"/>
    </row>
    <row r="26" spans="1:10" ht="15.75">
      <c r="A26" s="2" t="s">
        <v>519</v>
      </c>
      <c r="D26" s="2"/>
      <c r="G26" s="102">
        <f>SUM(G22:G25)</f>
        <v>496</v>
      </c>
      <c r="H26" s="102">
        <f>SUM(H22:H25)</f>
        <v>1026</v>
      </c>
      <c r="I26" s="102">
        <f>SUM(I22:I25)</f>
        <v>988</v>
      </c>
      <c r="J26" s="23"/>
    </row>
    <row r="27" spans="1:10" ht="15.75">
      <c r="A27" s="2"/>
      <c r="D27" s="2"/>
      <c r="G27" s="84"/>
      <c r="H27" s="84"/>
      <c r="I27" s="84"/>
      <c r="J27" s="23"/>
    </row>
    <row r="28" spans="1:10" ht="15.75">
      <c r="A28" s="221" t="s">
        <v>520</v>
      </c>
      <c r="B28" s="6"/>
      <c r="G28" s="229"/>
      <c r="H28" s="229"/>
      <c r="I28" s="84"/>
      <c r="J28" s="29"/>
    </row>
    <row r="29" spans="1:10" ht="15.75">
      <c r="A29" s="13" t="s">
        <v>521</v>
      </c>
      <c r="B29" s="6"/>
      <c r="G29" s="229">
        <v>20</v>
      </c>
      <c r="H29" s="229">
        <v>20</v>
      </c>
      <c r="I29" s="84">
        <v>20</v>
      </c>
      <c r="J29" s="29"/>
    </row>
    <row r="30" spans="1:10" ht="16.5" thickBot="1">
      <c r="A30" s="250" t="s">
        <v>522</v>
      </c>
      <c r="B30" s="251"/>
      <c r="C30" s="251"/>
      <c r="D30" s="251"/>
      <c r="E30" s="33"/>
      <c r="F30" s="33"/>
      <c r="G30" s="228">
        <v>50</v>
      </c>
      <c r="H30" s="228">
        <v>50</v>
      </c>
      <c r="I30" s="228">
        <v>50</v>
      </c>
      <c r="J30" s="35"/>
    </row>
    <row r="31" spans="1:10" ht="15.75">
      <c r="A31" s="2" t="s">
        <v>523</v>
      </c>
      <c r="D31" s="2"/>
      <c r="G31" s="102">
        <f>SUM(G29:G30)</f>
        <v>70</v>
      </c>
      <c r="H31" s="102">
        <f>SUM(H29:H30)</f>
        <v>70</v>
      </c>
      <c r="I31" s="102">
        <f>SUM(I29:I30)</f>
        <v>70</v>
      </c>
      <c r="J31" s="23"/>
    </row>
    <row r="32" spans="1:10" ht="15.75">
      <c r="A32" s="2"/>
      <c r="D32" s="2"/>
      <c r="G32" s="84"/>
      <c r="H32" s="84"/>
      <c r="I32" s="84"/>
      <c r="J32" s="23"/>
    </row>
    <row r="33" spans="1:10" ht="15.75">
      <c r="A33" s="2"/>
      <c r="D33" s="2"/>
      <c r="G33" s="84"/>
      <c r="H33" s="84"/>
      <c r="I33" s="84"/>
      <c r="J33" s="23"/>
    </row>
    <row r="34" spans="1:10" ht="15.75">
      <c r="A34" s="5" t="s">
        <v>524</v>
      </c>
      <c r="D34" s="2"/>
      <c r="G34" s="102">
        <f>SUM(G31+G26)</f>
        <v>566</v>
      </c>
      <c r="H34" s="102">
        <f>SUM(H31+H26)</f>
        <v>1096</v>
      </c>
      <c r="I34" s="102">
        <f>SUM(I31+I26)</f>
        <v>1058</v>
      </c>
      <c r="J34" s="23"/>
    </row>
    <row r="35" spans="1:10" ht="15.75">
      <c r="A35" s="5"/>
      <c r="D35" s="2"/>
      <c r="J35" s="23"/>
    </row>
    <row r="36" spans="1:10" ht="15.75">
      <c r="A36" s="5"/>
      <c r="D36" s="2"/>
      <c r="J36" s="23"/>
    </row>
    <row r="37" spans="1:10" ht="15.75">
      <c r="A37" s="5"/>
      <c r="D37" s="2"/>
      <c r="J37" s="23"/>
    </row>
    <row r="38" spans="1:10" ht="15.75">
      <c r="A38" s="2"/>
      <c r="D38" s="2"/>
      <c r="J38" s="23"/>
    </row>
    <row r="39" spans="1:10" ht="15.75">
      <c r="A39" s="222" t="s">
        <v>525</v>
      </c>
      <c r="D39" s="2"/>
      <c r="J39" s="23"/>
    </row>
  </sheetData>
  <mergeCells count="7">
    <mergeCell ref="A19:B19"/>
    <mergeCell ref="A25:D25"/>
    <mergeCell ref="A30:D30"/>
    <mergeCell ref="A1:J1"/>
    <mergeCell ref="A4:J4"/>
    <mergeCell ref="A10:D10"/>
    <mergeCell ref="A16:J1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&amp;R9. sz. melléklet a /2010.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98"/>
  <sheetViews>
    <sheetView workbookViewId="0" topLeftCell="A1">
      <selection activeCell="J26" sqref="J26"/>
    </sheetView>
  </sheetViews>
  <sheetFormatPr defaultColWidth="9.140625" defaultRowHeight="12.75"/>
  <cols>
    <col min="1" max="1" width="45.7109375" style="0" customWidth="1"/>
    <col min="2" max="2" width="7.28125" style="0" hidden="1" customWidth="1"/>
    <col min="3" max="3" width="9.140625" style="0" hidden="1" customWidth="1"/>
    <col min="4" max="6" width="13.421875" style="0" customWidth="1"/>
  </cols>
  <sheetData>
    <row r="1" spans="1:10" ht="15.75">
      <c r="A1" s="262"/>
      <c r="B1" s="263"/>
      <c r="C1" s="263"/>
      <c r="D1" s="263"/>
      <c r="E1" s="263"/>
      <c r="F1" s="263"/>
      <c r="G1" s="263"/>
      <c r="H1" s="263"/>
      <c r="I1" s="263"/>
      <c r="J1" s="263"/>
    </row>
    <row r="2" spans="1:8" ht="12.75" customHeight="1">
      <c r="A2" s="267" t="s">
        <v>393</v>
      </c>
      <c r="B2" s="267"/>
      <c r="C2" s="267"/>
      <c r="D2" s="267"/>
      <c r="E2" s="267"/>
      <c r="F2" s="267"/>
      <c r="G2" s="267"/>
      <c r="H2" s="112"/>
    </row>
    <row r="3" spans="1:10" ht="12.75" customHeight="1">
      <c r="A3" s="267"/>
      <c r="B3" s="267"/>
      <c r="C3" s="267"/>
      <c r="D3" s="267"/>
      <c r="E3" s="267"/>
      <c r="F3" s="267"/>
      <c r="G3" s="267"/>
      <c r="H3" s="112"/>
      <c r="I3" s="6"/>
      <c r="J3" s="6"/>
    </row>
    <row r="4" spans="1:10" ht="12.75" customHeight="1">
      <c r="A4" s="267" t="s">
        <v>428</v>
      </c>
      <c r="B4" s="267"/>
      <c r="C4" s="267"/>
      <c r="D4" s="267"/>
      <c r="E4" s="267"/>
      <c r="F4" s="267"/>
      <c r="G4" s="267"/>
      <c r="H4" s="112"/>
      <c r="I4" s="6"/>
      <c r="J4" s="6"/>
    </row>
    <row r="5" spans="2:6" ht="12.75">
      <c r="B5" s="79"/>
      <c r="C5" s="10"/>
      <c r="F5" t="s">
        <v>183</v>
      </c>
    </row>
    <row r="6" spans="1:9" ht="14.25" customHeight="1">
      <c r="A6" s="268" t="s">
        <v>0</v>
      </c>
      <c r="B6" s="270" t="s">
        <v>124</v>
      </c>
      <c r="C6" s="272" t="s">
        <v>125</v>
      </c>
      <c r="D6" s="80" t="s">
        <v>175</v>
      </c>
      <c r="E6" s="80" t="s">
        <v>535</v>
      </c>
      <c r="F6" s="80" t="s">
        <v>459</v>
      </c>
      <c r="G6" s="105"/>
      <c r="H6" s="106"/>
      <c r="I6" s="23"/>
    </row>
    <row r="7" spans="1:12" ht="16.5" customHeight="1">
      <c r="A7" s="269"/>
      <c r="B7" s="271"/>
      <c r="C7" s="273"/>
      <c r="D7" s="81" t="s">
        <v>126</v>
      </c>
      <c r="E7" s="81" t="s">
        <v>127</v>
      </c>
      <c r="F7" s="81" t="s">
        <v>127</v>
      </c>
      <c r="G7" s="105"/>
      <c r="H7" s="106"/>
      <c r="J7" s="29"/>
      <c r="L7" s="2"/>
    </row>
    <row r="8" spans="1:8" ht="12.75">
      <c r="A8" s="82" t="s">
        <v>128</v>
      </c>
      <c r="B8" s="83">
        <v>15087</v>
      </c>
      <c r="C8" s="83">
        <v>17116</v>
      </c>
      <c r="D8" s="84">
        <v>8000</v>
      </c>
      <c r="E8" s="84">
        <v>8000</v>
      </c>
      <c r="F8" s="84">
        <v>8000</v>
      </c>
      <c r="G8" s="107"/>
      <c r="H8" s="108"/>
    </row>
    <row r="9" spans="1:8" ht="12.75">
      <c r="A9" s="82" t="s">
        <v>129</v>
      </c>
      <c r="B9" s="83">
        <v>2434</v>
      </c>
      <c r="C9" s="83">
        <v>2745</v>
      </c>
      <c r="D9" s="84">
        <v>5500</v>
      </c>
      <c r="E9" s="84">
        <v>5500</v>
      </c>
      <c r="F9" s="84">
        <v>5500</v>
      </c>
      <c r="G9" s="107"/>
      <c r="H9" s="108"/>
    </row>
    <row r="10" spans="1:8" ht="12.75">
      <c r="A10" s="82" t="s">
        <v>130</v>
      </c>
      <c r="B10" s="83">
        <v>4958</v>
      </c>
      <c r="C10" s="83">
        <v>6977</v>
      </c>
      <c r="D10" s="84">
        <v>3375</v>
      </c>
      <c r="E10" s="84">
        <v>3375</v>
      </c>
      <c r="F10" s="84">
        <v>3375</v>
      </c>
      <c r="G10" s="107"/>
      <c r="H10" s="109"/>
    </row>
    <row r="11" spans="1:8" ht="12.75">
      <c r="A11" s="82" t="s">
        <v>131</v>
      </c>
      <c r="B11" s="83">
        <v>465</v>
      </c>
      <c r="C11" s="83">
        <v>600</v>
      </c>
      <c r="D11" s="84"/>
      <c r="E11" s="84"/>
      <c r="F11" s="84"/>
      <c r="G11" s="107"/>
      <c r="H11" s="109"/>
    </row>
    <row r="12" spans="1:8" ht="12.75">
      <c r="A12" s="86" t="s">
        <v>132</v>
      </c>
      <c r="B12" s="87" t="e">
        <f>SUM(B8+B9+#REF!+#REF!+B10+#REF!+B11)</f>
        <v>#REF!</v>
      </c>
      <c r="C12" s="87" t="e">
        <f>SUM(C8+C9+#REF!+#REF!+C10+#REF!+C11)</f>
        <v>#REF!</v>
      </c>
      <c r="D12" s="88">
        <f>SUM(D8:D11)</f>
        <v>16875</v>
      </c>
      <c r="E12" s="88">
        <f>SUM(E8:E11)</f>
        <v>16875</v>
      </c>
      <c r="F12" s="88">
        <f>SUM(F8:F11)</f>
        <v>16875</v>
      </c>
      <c r="G12" s="88"/>
      <c r="H12" s="110"/>
    </row>
    <row r="13" spans="1:8" ht="12.75">
      <c r="A13" s="86"/>
      <c r="B13" s="87"/>
      <c r="C13" s="87"/>
      <c r="D13" s="88"/>
      <c r="E13" s="88"/>
      <c r="F13" s="88"/>
      <c r="G13" s="88"/>
      <c r="H13" s="110"/>
    </row>
    <row r="14" spans="1:8" ht="12.75">
      <c r="A14" s="82" t="s">
        <v>133</v>
      </c>
      <c r="B14" s="87"/>
      <c r="C14" s="87"/>
      <c r="D14" s="90">
        <v>8240</v>
      </c>
      <c r="E14" s="90">
        <v>8240</v>
      </c>
      <c r="F14" s="90">
        <v>8240</v>
      </c>
      <c r="G14" s="90"/>
      <c r="H14" s="109"/>
    </row>
    <row r="15" spans="1:8" ht="12.75">
      <c r="A15" s="82" t="s">
        <v>130</v>
      </c>
      <c r="B15" s="87"/>
      <c r="C15" s="87"/>
      <c r="D15" s="90">
        <v>2060</v>
      </c>
      <c r="E15" s="90">
        <v>2060</v>
      </c>
      <c r="F15" s="90">
        <v>2060</v>
      </c>
      <c r="G15" s="90"/>
      <c r="H15" s="109"/>
    </row>
    <row r="16" spans="1:8" ht="12.75">
      <c r="A16" s="82" t="s">
        <v>134</v>
      </c>
      <c r="B16" s="87"/>
      <c r="C16" s="87"/>
      <c r="D16" s="90"/>
      <c r="E16" s="90"/>
      <c r="F16" s="90"/>
      <c r="G16" s="90"/>
      <c r="H16" s="109"/>
    </row>
    <row r="17" spans="1:10" ht="12.75">
      <c r="A17" s="82" t="s">
        <v>135</v>
      </c>
      <c r="B17" s="87"/>
      <c r="C17" s="87"/>
      <c r="D17" s="90"/>
      <c r="E17" s="90"/>
      <c r="F17" s="90"/>
      <c r="G17" s="90"/>
      <c r="H17" s="109"/>
      <c r="I17" s="35"/>
      <c r="J17" s="35"/>
    </row>
    <row r="18" spans="1:8" ht="12.75">
      <c r="A18" s="86" t="s">
        <v>136</v>
      </c>
      <c r="B18" s="87"/>
      <c r="C18" s="87"/>
      <c r="D18" s="88">
        <f>SUM(D14:D15)</f>
        <v>10300</v>
      </c>
      <c r="E18" s="88">
        <f>SUM(E14:E15)</f>
        <v>10300</v>
      </c>
      <c r="F18" s="88">
        <f>SUM(F14:F15)</f>
        <v>10300</v>
      </c>
      <c r="G18" s="88"/>
      <c r="H18" s="110"/>
    </row>
    <row r="19" spans="1:8" ht="12.75">
      <c r="A19" s="86"/>
      <c r="B19" s="87"/>
      <c r="C19" s="87"/>
      <c r="D19" s="88"/>
      <c r="E19" s="88"/>
      <c r="F19" s="88"/>
      <c r="G19" s="88"/>
      <c r="H19" s="110"/>
    </row>
    <row r="20" spans="1:8" ht="12.75">
      <c r="A20" s="91" t="s">
        <v>137</v>
      </c>
      <c r="B20" s="92"/>
      <c r="C20" s="92"/>
      <c r="D20" s="93">
        <v>200</v>
      </c>
      <c r="E20" s="93">
        <v>200</v>
      </c>
      <c r="F20" s="93">
        <v>200</v>
      </c>
      <c r="G20" s="93"/>
      <c r="H20" s="111"/>
    </row>
    <row r="21" spans="1:8" ht="12.75">
      <c r="A21" s="91" t="s">
        <v>134</v>
      </c>
      <c r="B21" s="92"/>
      <c r="C21" s="92"/>
      <c r="D21" s="93">
        <v>300</v>
      </c>
      <c r="E21" s="93">
        <v>300</v>
      </c>
      <c r="F21" s="93">
        <v>300</v>
      </c>
      <c r="G21" s="93"/>
      <c r="H21" s="111"/>
    </row>
    <row r="22" spans="1:8" ht="12.75">
      <c r="A22" s="91" t="s">
        <v>130</v>
      </c>
      <c r="B22" s="87"/>
      <c r="C22" s="87"/>
      <c r="D22" s="93">
        <v>75</v>
      </c>
      <c r="E22" s="93">
        <v>75</v>
      </c>
      <c r="F22" s="93">
        <v>75</v>
      </c>
      <c r="G22" s="93"/>
      <c r="H22" s="110"/>
    </row>
    <row r="23" spans="1:8" ht="12.75">
      <c r="A23" s="86" t="s">
        <v>138</v>
      </c>
      <c r="B23" s="87"/>
      <c r="C23" s="87"/>
      <c r="D23" s="88">
        <f>SUM(D20:D22)</f>
        <v>575</v>
      </c>
      <c r="E23" s="88">
        <f>SUM(E20:E22)</f>
        <v>575</v>
      </c>
      <c r="F23" s="88">
        <f>SUM(F20:F22)</f>
        <v>575</v>
      </c>
      <c r="G23" s="88"/>
      <c r="H23" s="110"/>
    </row>
    <row r="24" spans="1:8" ht="12.75">
      <c r="A24" s="94"/>
      <c r="B24" s="87"/>
      <c r="C24" s="83"/>
      <c r="G24" s="35"/>
      <c r="H24" s="110"/>
    </row>
    <row r="25" spans="1:8" ht="12.75">
      <c r="A25" s="82" t="s">
        <v>139</v>
      </c>
      <c r="B25" s="83">
        <v>1300</v>
      </c>
      <c r="C25" s="83">
        <v>7000</v>
      </c>
      <c r="D25" s="84">
        <v>150</v>
      </c>
      <c r="E25" s="84">
        <v>150</v>
      </c>
      <c r="F25" s="84">
        <v>150</v>
      </c>
      <c r="G25" s="107"/>
      <c r="H25" s="111"/>
    </row>
    <row r="26" spans="1:8" ht="12.75">
      <c r="A26" s="82" t="s">
        <v>140</v>
      </c>
      <c r="B26" s="83">
        <v>600</v>
      </c>
      <c r="C26" s="83">
        <v>0</v>
      </c>
      <c r="D26" s="84">
        <v>14000</v>
      </c>
      <c r="E26" s="84">
        <v>14000</v>
      </c>
      <c r="F26" s="84">
        <v>14000</v>
      </c>
      <c r="G26" s="107"/>
      <c r="H26" s="111"/>
    </row>
    <row r="27" spans="1:8" ht="12.75">
      <c r="A27" s="82" t="s">
        <v>176</v>
      </c>
      <c r="B27" s="83"/>
      <c r="C27" s="83"/>
      <c r="D27" s="84">
        <v>1700</v>
      </c>
      <c r="E27" s="84">
        <v>1700</v>
      </c>
      <c r="F27" s="84">
        <v>1700</v>
      </c>
      <c r="G27" s="107"/>
      <c r="H27" s="111"/>
    </row>
    <row r="28" spans="1:10" ht="12.75">
      <c r="A28" s="82" t="s">
        <v>141</v>
      </c>
      <c r="B28" s="83">
        <v>3500</v>
      </c>
      <c r="C28" s="83">
        <v>2500</v>
      </c>
      <c r="D28" s="84">
        <v>7000</v>
      </c>
      <c r="E28" s="84">
        <v>7000</v>
      </c>
      <c r="F28" s="84">
        <v>7000</v>
      </c>
      <c r="G28" s="107"/>
      <c r="H28" s="111"/>
      <c r="I28" s="31"/>
      <c r="J28" s="31"/>
    </row>
    <row r="29" spans="1:8" ht="12.75">
      <c r="A29" s="82" t="s">
        <v>142</v>
      </c>
      <c r="B29" s="83"/>
      <c r="C29" s="83"/>
      <c r="D29" s="84">
        <v>200</v>
      </c>
      <c r="E29" s="84">
        <v>200</v>
      </c>
      <c r="F29" s="84">
        <v>200</v>
      </c>
      <c r="G29" s="107"/>
      <c r="H29" s="111"/>
    </row>
    <row r="30" spans="1:10" ht="12.75">
      <c r="A30" s="82" t="s">
        <v>135</v>
      </c>
      <c r="B30" s="83"/>
      <c r="C30" s="83"/>
      <c r="D30" s="84">
        <v>500</v>
      </c>
      <c r="E30" s="84">
        <v>500</v>
      </c>
      <c r="F30" s="84">
        <v>500</v>
      </c>
      <c r="G30" s="107"/>
      <c r="H30" s="111"/>
      <c r="I30" s="35"/>
      <c r="J30" s="35"/>
    </row>
    <row r="31" spans="1:10" ht="12.75">
      <c r="A31" s="82" t="s">
        <v>143</v>
      </c>
      <c r="B31" s="83"/>
      <c r="C31" s="83"/>
      <c r="D31" s="84">
        <v>200</v>
      </c>
      <c r="E31" s="84">
        <v>200</v>
      </c>
      <c r="F31" s="84">
        <v>200</v>
      </c>
      <c r="G31" s="107"/>
      <c r="H31" s="111"/>
      <c r="I31" s="35"/>
      <c r="J31" s="35"/>
    </row>
    <row r="32" spans="1:10" ht="12.75">
      <c r="A32" s="82" t="s">
        <v>144</v>
      </c>
      <c r="B32" s="83"/>
      <c r="C32" s="83"/>
      <c r="D32" s="84"/>
      <c r="E32" s="84"/>
      <c r="F32" s="84"/>
      <c r="G32" s="107"/>
      <c r="H32" s="111"/>
      <c r="I32" s="35"/>
      <c r="J32" s="35"/>
    </row>
    <row r="33" spans="1:14" ht="12.75">
      <c r="A33" s="82" t="s">
        <v>145</v>
      </c>
      <c r="B33" s="83"/>
      <c r="C33" s="83"/>
      <c r="D33" s="84">
        <v>10000</v>
      </c>
      <c r="E33" s="84">
        <v>10000</v>
      </c>
      <c r="F33" s="84">
        <v>10000</v>
      </c>
      <c r="G33" s="107"/>
      <c r="H33" s="111"/>
      <c r="I33" s="35"/>
      <c r="J33" s="35"/>
      <c r="N33" s="191"/>
    </row>
    <row r="34" spans="1:10" ht="12.75">
      <c r="A34" s="82" t="s">
        <v>146</v>
      </c>
      <c r="B34" s="83"/>
      <c r="C34" s="83"/>
      <c r="D34" s="84">
        <v>500</v>
      </c>
      <c r="E34" s="84">
        <v>500</v>
      </c>
      <c r="F34" s="84">
        <v>500</v>
      </c>
      <c r="G34" s="107"/>
      <c r="H34" s="111"/>
      <c r="I34" s="31"/>
      <c r="J34" s="31"/>
    </row>
    <row r="35" spans="1:10" ht="12.75">
      <c r="A35" s="82" t="s">
        <v>147</v>
      </c>
      <c r="B35" s="83">
        <v>2660</v>
      </c>
      <c r="C35" s="83">
        <v>625</v>
      </c>
      <c r="D35" s="84">
        <v>4600</v>
      </c>
      <c r="E35" s="84">
        <v>4600</v>
      </c>
      <c r="F35" s="84">
        <v>4600</v>
      </c>
      <c r="G35" s="107"/>
      <c r="H35" s="111"/>
      <c r="I35" s="35"/>
      <c r="J35" s="35"/>
    </row>
    <row r="36" spans="1:10" ht="12.75">
      <c r="A36" s="82" t="s">
        <v>148</v>
      </c>
      <c r="B36" s="83">
        <v>2000</v>
      </c>
      <c r="C36" s="83">
        <v>2000</v>
      </c>
      <c r="D36" s="84">
        <v>4400</v>
      </c>
      <c r="E36" s="84">
        <v>4400</v>
      </c>
      <c r="F36" s="84">
        <v>4400</v>
      </c>
      <c r="G36" s="107"/>
      <c r="H36" s="111"/>
      <c r="I36" s="35"/>
      <c r="J36" s="35"/>
    </row>
    <row r="37" spans="1:10" ht="12.75">
      <c r="A37" s="86" t="s">
        <v>149</v>
      </c>
      <c r="B37" s="87">
        <f>SUM(B25:B36)</f>
        <v>10060</v>
      </c>
      <c r="C37" s="87">
        <f>SUM(C25:C36)</f>
        <v>12125</v>
      </c>
      <c r="D37" s="88">
        <f>SUM(D25:D36)</f>
        <v>43250</v>
      </c>
      <c r="E37" s="88">
        <f>SUM(E25:E36)</f>
        <v>43250</v>
      </c>
      <c r="F37" s="88">
        <f>SUM(F25:F36)</f>
        <v>43250</v>
      </c>
      <c r="G37" s="88"/>
      <c r="H37" s="110"/>
      <c r="I37" s="35"/>
      <c r="J37" s="35"/>
    </row>
    <row r="38" spans="1:10" ht="12.75">
      <c r="A38" s="86"/>
      <c r="B38" s="87"/>
      <c r="C38" s="87"/>
      <c r="D38" s="84"/>
      <c r="E38" s="84"/>
      <c r="F38" s="84"/>
      <c r="G38" s="107"/>
      <c r="H38" s="110"/>
      <c r="I38" s="35"/>
      <c r="J38" s="35"/>
    </row>
    <row r="39" spans="1:10" ht="12.75">
      <c r="A39" s="86" t="s">
        <v>150</v>
      </c>
      <c r="B39" s="87" t="e">
        <f>B12+B37</f>
        <v>#REF!</v>
      </c>
      <c r="C39" s="87" t="e">
        <f>C12+C37</f>
        <v>#REF!</v>
      </c>
      <c r="D39" s="88">
        <f>D37+D23+D18+D12</f>
        <v>71000</v>
      </c>
      <c r="E39" s="88">
        <f>E37+E23+E18+E12</f>
        <v>71000</v>
      </c>
      <c r="F39" s="88">
        <f>F37+F23+F18+F12</f>
        <v>71000</v>
      </c>
      <c r="G39" s="88"/>
      <c r="H39" s="89"/>
      <c r="I39" s="31"/>
      <c r="J39" s="31"/>
    </row>
    <row r="40" spans="2:10" ht="12.75">
      <c r="B40" s="79"/>
      <c r="C40" s="79"/>
      <c r="D40" s="84"/>
      <c r="E40" s="84"/>
      <c r="F40" s="84"/>
      <c r="G40" s="84"/>
      <c r="H40" s="89"/>
      <c r="I40" s="35"/>
      <c r="J40" s="35"/>
    </row>
    <row r="41" spans="1:10" ht="12.75">
      <c r="A41" s="82" t="s">
        <v>1</v>
      </c>
      <c r="B41" s="83">
        <v>32000</v>
      </c>
      <c r="C41" s="79">
        <v>38000</v>
      </c>
      <c r="D41" s="95">
        <v>52000</v>
      </c>
      <c r="E41" s="95">
        <v>52000</v>
      </c>
      <c r="F41" s="95">
        <v>52000</v>
      </c>
      <c r="G41" s="84"/>
      <c r="H41" s="85"/>
      <c r="I41" s="35"/>
      <c r="J41" s="35"/>
    </row>
    <row r="42" spans="1:10" ht="12.75">
      <c r="A42" s="82" t="s">
        <v>151</v>
      </c>
      <c r="B42" s="83">
        <v>55000</v>
      </c>
      <c r="C42" s="79">
        <v>80000</v>
      </c>
      <c r="D42" s="84">
        <v>400000</v>
      </c>
      <c r="E42" s="84">
        <v>400000</v>
      </c>
      <c r="F42" s="84">
        <v>400000</v>
      </c>
      <c r="G42" s="84"/>
      <c r="H42" s="85"/>
      <c r="I42" s="78"/>
      <c r="J42" s="78"/>
    </row>
    <row r="43" spans="1:10" ht="12.75">
      <c r="A43" s="82" t="s">
        <v>71</v>
      </c>
      <c r="B43" s="83"/>
      <c r="C43" s="79"/>
      <c r="D43" s="84">
        <v>6500</v>
      </c>
      <c r="E43" s="84">
        <v>6500</v>
      </c>
      <c r="F43" s="84">
        <v>6500</v>
      </c>
      <c r="G43" s="84"/>
      <c r="H43" s="85"/>
      <c r="I43" s="35"/>
      <c r="J43" s="35"/>
    </row>
    <row r="44" spans="1:10" ht="12.75">
      <c r="A44" s="82" t="s">
        <v>113</v>
      </c>
      <c r="B44" s="83"/>
      <c r="C44" s="79"/>
      <c r="D44" s="84">
        <v>1000</v>
      </c>
      <c r="E44" s="84">
        <v>1000</v>
      </c>
      <c r="F44" s="84">
        <v>1000</v>
      </c>
      <c r="G44" s="84"/>
      <c r="H44" s="85"/>
      <c r="I44" s="35"/>
      <c r="J44" s="35"/>
    </row>
    <row r="45" spans="1:10" ht="12.75">
      <c r="A45" t="s">
        <v>152</v>
      </c>
      <c r="B45" s="79">
        <v>1600</v>
      </c>
      <c r="C45" s="79">
        <v>0</v>
      </c>
      <c r="D45" s="95"/>
      <c r="E45" s="95"/>
      <c r="F45" s="95"/>
      <c r="G45" s="84"/>
      <c r="H45" s="85"/>
      <c r="I45" s="35"/>
      <c r="J45" s="35"/>
    </row>
    <row r="46" spans="1:10" ht="12.75">
      <c r="A46" s="96" t="s">
        <v>153</v>
      </c>
      <c r="B46" s="97">
        <f>SUM(B41:B45)</f>
        <v>88600</v>
      </c>
      <c r="C46" s="97">
        <f>SUM(C41:C45)</f>
        <v>118000</v>
      </c>
      <c r="D46" s="98">
        <f>SUM(D41:D45)</f>
        <v>459500</v>
      </c>
      <c r="E46" s="98">
        <f>SUM(E41:E45)</f>
        <v>459500</v>
      </c>
      <c r="F46" s="98">
        <f>SUM(F41:F45)</f>
        <v>459500</v>
      </c>
      <c r="G46" s="98"/>
      <c r="H46" s="89"/>
      <c r="I46" s="31"/>
      <c r="J46" s="31"/>
    </row>
    <row r="47" spans="2:10" ht="12.75">
      <c r="B47" s="79"/>
      <c r="C47" s="79"/>
      <c r="D47" s="84"/>
      <c r="E47" s="84"/>
      <c r="F47" s="84"/>
      <c r="G47" s="84"/>
      <c r="H47" s="89"/>
      <c r="I47" s="35"/>
      <c r="J47" s="35"/>
    </row>
    <row r="48" spans="1:10" ht="12.75">
      <c r="A48" s="82" t="s">
        <v>154</v>
      </c>
      <c r="B48" s="83">
        <v>77370</v>
      </c>
      <c r="C48" s="79">
        <v>91645</v>
      </c>
      <c r="D48" s="84">
        <v>56590</v>
      </c>
      <c r="E48" s="84">
        <v>56590</v>
      </c>
      <c r="F48" s="84">
        <v>56590</v>
      </c>
      <c r="G48" s="84"/>
      <c r="H48" s="85"/>
      <c r="I48" s="35"/>
      <c r="J48" s="35"/>
    </row>
    <row r="49" spans="1:10" ht="12.75">
      <c r="A49" s="82" t="s">
        <v>155</v>
      </c>
      <c r="B49" s="83">
        <v>59838</v>
      </c>
      <c r="C49" s="79">
        <v>55805</v>
      </c>
      <c r="D49" s="84">
        <v>-68813</v>
      </c>
      <c r="E49" s="84">
        <v>-69748</v>
      </c>
      <c r="F49" s="84">
        <v>-60216</v>
      </c>
      <c r="G49" s="84"/>
      <c r="H49" s="85"/>
      <c r="I49" s="35"/>
      <c r="J49" s="35"/>
    </row>
    <row r="50" spans="1:10" ht="12.75">
      <c r="A50" s="82" t="s">
        <v>156</v>
      </c>
      <c r="B50" s="83">
        <v>25000</v>
      </c>
      <c r="C50" s="79">
        <v>38000</v>
      </c>
      <c r="D50" s="84">
        <v>85000</v>
      </c>
      <c r="E50" s="84">
        <v>85000</v>
      </c>
      <c r="F50" s="84">
        <v>85000</v>
      </c>
      <c r="G50" s="84"/>
      <c r="H50" s="85"/>
      <c r="I50" s="35"/>
      <c r="J50" s="35"/>
    </row>
    <row r="51" spans="1:8" ht="12.75">
      <c r="A51" s="82"/>
      <c r="B51" s="83"/>
      <c r="C51" s="79"/>
      <c r="D51" s="84"/>
      <c r="E51" s="84"/>
      <c r="F51" s="84"/>
      <c r="G51" s="84"/>
      <c r="H51" s="85"/>
    </row>
    <row r="52" spans="1:8" ht="12.75">
      <c r="A52" s="96" t="s">
        <v>157</v>
      </c>
      <c r="B52" s="97">
        <f>SUM(B48:B50)</f>
        <v>162208</v>
      </c>
      <c r="C52" s="97">
        <f>SUM(C48:C50)</f>
        <v>185450</v>
      </c>
      <c r="D52" s="99">
        <f>SUM(D48:D50)</f>
        <v>72777</v>
      </c>
      <c r="E52" s="99">
        <f>SUM(E48:E50)</f>
        <v>71842</v>
      </c>
      <c r="F52" s="99">
        <f>SUM(F48:F50)</f>
        <v>81374</v>
      </c>
      <c r="G52" s="99"/>
      <c r="H52" s="89"/>
    </row>
    <row r="53" spans="2:8" ht="12.75">
      <c r="B53" s="79"/>
      <c r="C53" s="79"/>
      <c r="D53" s="84"/>
      <c r="E53" s="84"/>
      <c r="F53" s="84"/>
      <c r="G53" s="84"/>
      <c r="H53" s="89"/>
    </row>
    <row r="54" spans="1:8" ht="12.75">
      <c r="A54" s="96" t="s">
        <v>158</v>
      </c>
      <c r="B54" s="97">
        <f>(B46+B52)</f>
        <v>250808</v>
      </c>
      <c r="C54" s="97">
        <f>(C46+C52)</f>
        <v>303450</v>
      </c>
      <c r="D54" s="99">
        <f>(D46+D52)</f>
        <v>532277</v>
      </c>
      <c r="E54" s="99">
        <f>(E46+E52)</f>
        <v>531342</v>
      </c>
      <c r="F54" s="99">
        <f>(F46+F52)</f>
        <v>540874</v>
      </c>
      <c r="G54" s="99"/>
      <c r="H54" s="89"/>
    </row>
    <row r="55" spans="2:8" ht="12.75">
      <c r="B55" s="79"/>
      <c r="C55" s="79"/>
      <c r="D55" s="84"/>
      <c r="E55" s="84"/>
      <c r="F55" s="84"/>
      <c r="G55" s="84"/>
      <c r="H55" s="89"/>
    </row>
    <row r="56" spans="1:8" ht="12.75">
      <c r="A56" t="s">
        <v>159</v>
      </c>
      <c r="B56" s="79">
        <v>40000</v>
      </c>
      <c r="C56" s="79">
        <v>0</v>
      </c>
      <c r="D56" s="84"/>
      <c r="E56" s="84"/>
      <c r="F56" s="84"/>
      <c r="G56" s="84"/>
      <c r="H56" s="85"/>
    </row>
    <row r="57" spans="1:8" ht="12.75">
      <c r="A57" t="s">
        <v>2</v>
      </c>
      <c r="B57" s="79">
        <v>1000</v>
      </c>
      <c r="C57" s="79">
        <v>500</v>
      </c>
      <c r="D57" s="84">
        <v>9690</v>
      </c>
      <c r="E57" s="84">
        <v>9690</v>
      </c>
      <c r="F57" s="84">
        <v>9690</v>
      </c>
      <c r="G57" s="84"/>
      <c r="H57" s="85"/>
    </row>
    <row r="58" spans="1:8" ht="12.75">
      <c r="A58" t="s">
        <v>161</v>
      </c>
      <c r="B58" s="79"/>
      <c r="C58" s="79"/>
      <c r="D58" s="84">
        <v>7560</v>
      </c>
      <c r="E58" s="84">
        <v>7560</v>
      </c>
      <c r="F58" s="84">
        <v>7560</v>
      </c>
      <c r="G58" s="84"/>
      <c r="H58" s="85"/>
    </row>
    <row r="59" spans="1:8" ht="12.75">
      <c r="A59" s="96" t="s">
        <v>162</v>
      </c>
      <c r="B59" s="97">
        <f>SUM(B56:B57)</f>
        <v>41000</v>
      </c>
      <c r="C59" s="97">
        <f>SUM(C56:C57)</f>
        <v>500</v>
      </c>
      <c r="D59" s="99">
        <f>SUM(D56:D58)</f>
        <v>17250</v>
      </c>
      <c r="E59" s="99">
        <f>SUM(E56:E58)</f>
        <v>17250</v>
      </c>
      <c r="F59" s="99">
        <f>SUM(F56:F58)</f>
        <v>17250</v>
      </c>
      <c r="G59" s="99"/>
      <c r="H59" s="89"/>
    </row>
    <row r="60" spans="2:8" ht="12.75">
      <c r="B60" s="79"/>
      <c r="C60" s="79"/>
      <c r="D60" s="84"/>
      <c r="E60" s="84"/>
      <c r="F60" s="84"/>
      <c r="G60" s="84"/>
      <c r="H60" s="89"/>
    </row>
    <row r="61" spans="1:8" ht="12.75">
      <c r="A61" s="96" t="s">
        <v>163</v>
      </c>
      <c r="B61" s="97">
        <v>166983</v>
      </c>
      <c r="C61" s="97">
        <v>183204</v>
      </c>
      <c r="D61" s="98">
        <v>159117</v>
      </c>
      <c r="E61" s="98">
        <v>158720</v>
      </c>
      <c r="F61" s="98">
        <v>158366</v>
      </c>
      <c r="G61" s="98"/>
      <c r="H61" s="89"/>
    </row>
    <row r="62" spans="2:8" ht="12.75">
      <c r="B62" s="79"/>
      <c r="C62" s="79"/>
      <c r="D62" s="84"/>
      <c r="E62" s="84"/>
      <c r="F62" s="84"/>
      <c r="G62" s="84"/>
      <c r="H62" s="89"/>
    </row>
    <row r="63" spans="1:8" ht="12.75">
      <c r="A63" s="96" t="s">
        <v>164</v>
      </c>
      <c r="B63" s="97">
        <v>680</v>
      </c>
      <c r="C63" s="97">
        <v>714</v>
      </c>
      <c r="D63" s="98"/>
      <c r="E63" s="98">
        <v>29799</v>
      </c>
      <c r="F63" s="98">
        <v>33915</v>
      </c>
      <c r="G63" s="98"/>
      <c r="H63" s="89"/>
    </row>
    <row r="64" spans="2:8" ht="12.75">
      <c r="B64" s="79"/>
      <c r="C64" s="79"/>
      <c r="D64" s="84"/>
      <c r="E64" s="84"/>
      <c r="F64" s="84"/>
      <c r="G64" s="84"/>
      <c r="H64" s="89"/>
    </row>
    <row r="65" spans="1:8" ht="12.75">
      <c r="A65" t="s">
        <v>165</v>
      </c>
      <c r="B65" s="79">
        <v>6151</v>
      </c>
      <c r="C65" s="79">
        <v>5098</v>
      </c>
      <c r="D65" s="84"/>
      <c r="E65" s="84"/>
      <c r="F65" s="84"/>
      <c r="G65" s="84"/>
      <c r="H65" s="85"/>
    </row>
    <row r="66" spans="1:8" ht="12.75">
      <c r="A66" t="s">
        <v>166</v>
      </c>
      <c r="B66" s="79">
        <v>14000</v>
      </c>
      <c r="C66" s="79">
        <v>19016</v>
      </c>
      <c r="D66" s="84"/>
      <c r="E66" s="84">
        <v>2961</v>
      </c>
      <c r="F66" s="84">
        <v>4534</v>
      </c>
      <c r="G66" s="84"/>
      <c r="H66" s="85"/>
    </row>
    <row r="67" spans="1:8" ht="12.75">
      <c r="A67" s="96" t="s">
        <v>167</v>
      </c>
      <c r="B67" s="97">
        <f>SUM(B65:B66)</f>
        <v>20151</v>
      </c>
      <c r="C67" s="97">
        <f>SUM(C65:C66)</f>
        <v>24114</v>
      </c>
      <c r="D67" s="99">
        <f>SUM(D65:D66)</f>
        <v>0</v>
      </c>
      <c r="E67" s="99">
        <f>SUM(E65:E66)</f>
        <v>2961</v>
      </c>
      <c r="F67" s="99">
        <f>SUM(F65:F66)</f>
        <v>4534</v>
      </c>
      <c r="G67" s="99"/>
      <c r="H67" s="89"/>
    </row>
    <row r="68" spans="1:8" ht="12.75">
      <c r="A68" s="96"/>
      <c r="B68" s="97"/>
      <c r="C68" s="97"/>
      <c r="D68" s="99"/>
      <c r="E68" s="99"/>
      <c r="F68" s="99"/>
      <c r="G68" s="99"/>
      <c r="H68" s="89"/>
    </row>
    <row r="69" spans="1:8" ht="12.75">
      <c r="A69" s="96" t="s">
        <v>168</v>
      </c>
      <c r="B69" s="97">
        <f>B61+B63+B67</f>
        <v>187814</v>
      </c>
      <c r="C69" s="97">
        <f>C61+C63+C67</f>
        <v>208032</v>
      </c>
      <c r="D69" s="99">
        <f>D61+D63+D67</f>
        <v>159117</v>
      </c>
      <c r="E69" s="99">
        <f>E61+E63+E67</f>
        <v>191480</v>
      </c>
      <c r="F69" s="99">
        <f>F61+F63+F67</f>
        <v>196815</v>
      </c>
      <c r="G69" s="99"/>
      <c r="H69" s="89"/>
    </row>
    <row r="70" spans="2:8" ht="12.75">
      <c r="B70" s="79"/>
      <c r="C70" s="79"/>
      <c r="D70" s="84"/>
      <c r="E70" s="84"/>
      <c r="F70" s="84"/>
      <c r="G70" s="84"/>
      <c r="H70" s="89"/>
    </row>
    <row r="71" spans="1:8" ht="12.75">
      <c r="A71" s="100" t="s">
        <v>169</v>
      </c>
      <c r="B71" s="79">
        <v>11231</v>
      </c>
      <c r="C71" s="79">
        <v>12283</v>
      </c>
      <c r="D71" s="84">
        <v>7000</v>
      </c>
      <c r="E71" s="84">
        <v>7000</v>
      </c>
      <c r="F71" s="84">
        <v>7000</v>
      </c>
      <c r="G71" s="84"/>
      <c r="H71" s="85"/>
    </row>
    <row r="72" spans="1:8" ht="12.75">
      <c r="A72" s="100" t="s">
        <v>170</v>
      </c>
      <c r="B72" s="79"/>
      <c r="C72" s="79"/>
      <c r="D72" s="84">
        <v>3000</v>
      </c>
      <c r="E72" s="84">
        <v>3000</v>
      </c>
      <c r="F72" s="84">
        <v>3000</v>
      </c>
      <c r="G72" s="84"/>
      <c r="H72" s="85"/>
    </row>
    <row r="73" spans="1:8" ht="12.75">
      <c r="A73" s="100" t="s">
        <v>171</v>
      </c>
      <c r="B73" s="79"/>
      <c r="C73" s="79"/>
      <c r="D73" s="84"/>
      <c r="E73" s="84">
        <v>35</v>
      </c>
      <c r="F73" s="84">
        <v>74</v>
      </c>
      <c r="G73" s="84"/>
      <c r="H73" s="85"/>
    </row>
    <row r="74" spans="1:8" ht="12.75">
      <c r="A74" s="100" t="s">
        <v>417</v>
      </c>
      <c r="B74" s="79"/>
      <c r="C74" s="79"/>
      <c r="D74" s="84">
        <v>2400</v>
      </c>
      <c r="E74" s="84">
        <v>2400</v>
      </c>
      <c r="F74" s="84">
        <v>2400</v>
      </c>
      <c r="G74" s="84"/>
      <c r="H74" s="85"/>
    </row>
    <row r="75" spans="1:8" ht="12.75">
      <c r="A75" s="100" t="s">
        <v>347</v>
      </c>
      <c r="B75" s="79"/>
      <c r="C75" s="79"/>
      <c r="D75" s="84">
        <v>566</v>
      </c>
      <c r="E75" s="84">
        <v>646</v>
      </c>
      <c r="F75" s="84">
        <v>608</v>
      </c>
      <c r="G75" s="84"/>
      <c r="H75" s="85"/>
    </row>
    <row r="76" spans="1:8" ht="12.75">
      <c r="A76" s="100" t="s">
        <v>172</v>
      </c>
      <c r="B76" s="79"/>
      <c r="C76" s="79"/>
      <c r="D76" s="84"/>
      <c r="E76" s="84">
        <v>870</v>
      </c>
      <c r="F76" s="84">
        <v>2070</v>
      </c>
      <c r="G76" s="84"/>
      <c r="H76" s="85"/>
    </row>
    <row r="77" spans="1:8" ht="12.75">
      <c r="A77" s="100" t="s">
        <v>432</v>
      </c>
      <c r="B77" s="79"/>
      <c r="C77" s="79"/>
      <c r="D77" s="84"/>
      <c r="E77" s="84">
        <v>100</v>
      </c>
      <c r="F77" s="84">
        <v>100</v>
      </c>
      <c r="G77" s="84"/>
      <c r="H77" s="85"/>
    </row>
    <row r="78" spans="1:8" ht="12.75">
      <c r="A78" s="100" t="s">
        <v>433</v>
      </c>
      <c r="B78" s="79"/>
      <c r="C78" s="79"/>
      <c r="D78" s="84"/>
      <c r="E78" s="84">
        <v>3289</v>
      </c>
      <c r="F78" s="84">
        <v>3289</v>
      </c>
      <c r="G78" s="84"/>
      <c r="H78" s="85"/>
    </row>
    <row r="79" spans="1:8" ht="12.75">
      <c r="A79" s="100" t="s">
        <v>460</v>
      </c>
      <c r="B79" s="79"/>
      <c r="C79" s="79"/>
      <c r="D79" s="84"/>
      <c r="E79" s="84"/>
      <c r="F79" s="84">
        <v>1140</v>
      </c>
      <c r="G79" s="84"/>
      <c r="H79" s="85"/>
    </row>
    <row r="80" spans="1:8" ht="12.75">
      <c r="A80" s="100" t="s">
        <v>461</v>
      </c>
      <c r="B80" s="79"/>
      <c r="C80" s="79"/>
      <c r="D80" s="84"/>
      <c r="E80" s="84"/>
      <c r="F80" s="84">
        <v>406</v>
      </c>
      <c r="G80" s="84"/>
      <c r="H80" s="85"/>
    </row>
    <row r="81" spans="1:8" ht="12.75">
      <c r="A81" s="100" t="s">
        <v>462</v>
      </c>
      <c r="B81" s="79"/>
      <c r="C81" s="79"/>
      <c r="D81" s="84"/>
      <c r="E81" s="84"/>
      <c r="F81" s="84">
        <v>11</v>
      </c>
      <c r="G81" s="84"/>
      <c r="H81" s="85"/>
    </row>
    <row r="82" spans="1:8" ht="12.75">
      <c r="A82" s="100" t="s">
        <v>434</v>
      </c>
      <c r="B82" s="79"/>
      <c r="C82" s="79"/>
      <c r="D82" s="84"/>
      <c r="E82" s="84">
        <v>100</v>
      </c>
      <c r="F82" s="84">
        <v>100</v>
      </c>
      <c r="G82" s="84"/>
      <c r="H82" s="85"/>
    </row>
    <row r="83" spans="1:8" ht="12.75">
      <c r="A83" s="96" t="s">
        <v>173</v>
      </c>
      <c r="B83" s="79"/>
      <c r="C83" s="79"/>
      <c r="D83" s="99">
        <f>SUM(D71:D82)</f>
        <v>12966</v>
      </c>
      <c r="E83" s="99">
        <f>SUM(E71:E82)</f>
        <v>17440</v>
      </c>
      <c r="F83" s="99">
        <f>SUM(F71:F82)</f>
        <v>20198</v>
      </c>
      <c r="G83" s="99"/>
      <c r="H83" s="89"/>
    </row>
    <row r="84" spans="1:8" ht="12.75">
      <c r="A84" s="96"/>
      <c r="B84" s="79"/>
      <c r="C84" s="79"/>
      <c r="D84" s="99"/>
      <c r="E84" s="99"/>
      <c r="F84" s="99"/>
      <c r="G84" s="99"/>
      <c r="H84" s="89"/>
    </row>
    <row r="85" spans="1:8" ht="12.75">
      <c r="A85" s="96" t="s">
        <v>411</v>
      </c>
      <c r="B85" s="79"/>
      <c r="C85" s="79"/>
      <c r="D85" s="101">
        <v>1300</v>
      </c>
      <c r="E85" s="101">
        <v>1300</v>
      </c>
      <c r="F85" s="101">
        <v>1300</v>
      </c>
      <c r="G85" s="99"/>
      <c r="H85" s="89"/>
    </row>
    <row r="86" spans="1:8" ht="12.75">
      <c r="A86" s="96"/>
      <c r="B86" s="79"/>
      <c r="C86" s="79"/>
      <c r="D86" s="101"/>
      <c r="E86" s="101"/>
      <c r="F86" s="101"/>
      <c r="G86" s="99"/>
      <c r="H86" s="89"/>
    </row>
    <row r="87" spans="1:8" ht="12.75">
      <c r="A87" s="96" t="s">
        <v>412</v>
      </c>
      <c r="B87" s="79"/>
      <c r="C87" s="79"/>
      <c r="D87" s="101">
        <f>SUM(D85+D83+D69+D59+D54+D39)</f>
        <v>793910</v>
      </c>
      <c r="E87" s="101">
        <f>SUM(E85+E83+E69+E59+E54+E39)</f>
        <v>829812</v>
      </c>
      <c r="F87" s="101">
        <f>SUM(F85+F83+F69+F59+F54+F39)</f>
        <v>847437</v>
      </c>
      <c r="G87" s="99"/>
      <c r="H87" s="89"/>
    </row>
    <row r="88" spans="2:8" ht="12.75">
      <c r="B88" s="97">
        <f>SUM(B71:B71)</f>
        <v>11231</v>
      </c>
      <c r="C88" s="97">
        <f>SUM(C71:C71)</f>
        <v>12283</v>
      </c>
      <c r="D88" s="84"/>
      <c r="E88" s="84"/>
      <c r="F88" s="84"/>
      <c r="G88" s="84"/>
      <c r="H88" s="89"/>
    </row>
    <row r="89" spans="1:8" ht="12.75">
      <c r="A89" t="s">
        <v>415</v>
      </c>
      <c r="B89" s="79">
        <v>1000</v>
      </c>
      <c r="C89" s="79">
        <v>1000</v>
      </c>
      <c r="D89" s="84">
        <v>240000</v>
      </c>
      <c r="E89" s="84">
        <v>747425</v>
      </c>
      <c r="F89" s="84">
        <v>747425</v>
      </c>
      <c r="G89" s="84"/>
      <c r="H89" s="89"/>
    </row>
    <row r="90" spans="1:8" ht="12.75">
      <c r="A90" s="96" t="s">
        <v>413</v>
      </c>
      <c r="B90" s="97">
        <f>SUM(B89)</f>
        <v>1000</v>
      </c>
      <c r="C90" s="97">
        <f>SUM(C89)</f>
        <v>1000</v>
      </c>
      <c r="D90" s="99">
        <f>SUM(D89)</f>
        <v>240000</v>
      </c>
      <c r="E90" s="99">
        <f>SUM(E89)</f>
        <v>747425</v>
      </c>
      <c r="F90" s="99">
        <f>SUM(F89)</f>
        <v>747425</v>
      </c>
      <c r="G90" s="84"/>
      <c r="H90" s="89"/>
    </row>
    <row r="91" spans="1:8" ht="12.75">
      <c r="A91" s="96"/>
      <c r="B91" s="97"/>
      <c r="C91" s="97"/>
      <c r="D91" s="101"/>
      <c r="E91" s="101"/>
      <c r="F91" s="101"/>
      <c r="G91" s="101"/>
      <c r="H91" s="89"/>
    </row>
    <row r="92" spans="1:8" ht="12.75">
      <c r="A92" s="96" t="s">
        <v>174</v>
      </c>
      <c r="B92" s="97"/>
      <c r="C92" s="97"/>
      <c r="D92" s="101">
        <v>485267</v>
      </c>
      <c r="E92" s="101"/>
      <c r="F92" s="101"/>
      <c r="G92" s="101"/>
      <c r="H92" s="89"/>
    </row>
    <row r="93" spans="2:8" ht="12.75">
      <c r="B93" s="79"/>
      <c r="C93" s="79"/>
      <c r="D93" s="84"/>
      <c r="E93" s="84"/>
      <c r="F93" s="162"/>
      <c r="G93" s="84"/>
      <c r="H93" s="89"/>
    </row>
    <row r="94" spans="1:8" ht="12.75">
      <c r="A94" s="96" t="s">
        <v>414</v>
      </c>
      <c r="B94" s="97" t="e">
        <f>B39+B54+B59+B61+B63+B67+B88+B90+#REF!+#REF!</f>
        <v>#REF!</v>
      </c>
      <c r="C94" s="97" t="e">
        <f>C39+C54+C59+C61+C63+C67+C88+C90+#REF!+#REF!</f>
        <v>#REF!</v>
      </c>
      <c r="D94" s="99">
        <f>SUM(D39+D46+D52+D59+D61+D63+D67+D83+D85+D90+D92)</f>
        <v>1519177</v>
      </c>
      <c r="E94" s="99">
        <f>SUM(E39+E46+E52+E59+E61+E63+E67+E83+E85+E90+E92)</f>
        <v>1577237</v>
      </c>
      <c r="F94" s="99">
        <f>SUM(F39+F46+F52+F59+F61+F63+F67+F83+F85+F90+F92)</f>
        <v>1594862</v>
      </c>
      <c r="G94" s="99"/>
      <c r="H94" s="89"/>
    </row>
    <row r="96" spans="1:8" ht="12.75">
      <c r="A96" s="23"/>
      <c r="B96" s="23"/>
      <c r="C96" s="23"/>
      <c r="D96" s="23"/>
      <c r="E96" s="23"/>
      <c r="F96" s="23"/>
      <c r="G96" s="102"/>
      <c r="H96" s="23"/>
    </row>
    <row r="97" spans="1:8" ht="12.75">
      <c r="A97" s="23"/>
      <c r="B97" s="23"/>
      <c r="C97" s="23"/>
      <c r="D97" s="23"/>
      <c r="E97" s="23"/>
      <c r="F97" s="23"/>
      <c r="G97" s="23"/>
      <c r="H97" s="23"/>
    </row>
    <row r="98" spans="1:8" ht="12.75">
      <c r="A98" s="23"/>
      <c r="B98" s="23"/>
      <c r="C98" s="23"/>
      <c r="D98" s="103"/>
      <c r="E98" s="103"/>
      <c r="F98" s="103"/>
      <c r="G98" s="103"/>
      <c r="H98" s="104"/>
    </row>
  </sheetData>
  <mergeCells count="6">
    <mergeCell ref="A2:G3"/>
    <mergeCell ref="A1:J1"/>
    <mergeCell ref="A6:A7"/>
    <mergeCell ref="B6:B7"/>
    <mergeCell ref="C6:C7"/>
    <mergeCell ref="A4:G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&amp;R2. sz. melléklet /2010.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"/>
  <sheetViews>
    <sheetView workbookViewId="0" topLeftCell="A1">
      <selection activeCell="K121" sqref="K121"/>
    </sheetView>
  </sheetViews>
  <sheetFormatPr defaultColWidth="9.140625" defaultRowHeight="12.75"/>
  <cols>
    <col min="3" max="3" width="18.140625" style="0" customWidth="1"/>
    <col min="5" max="5" width="2.8515625" style="0" customWidth="1"/>
    <col min="6" max="6" width="10.140625" style="0" customWidth="1"/>
    <col min="7" max="7" width="10.7109375" style="0" customWidth="1"/>
    <col min="8" max="8" width="10.28125" style="0" bestFit="1" customWidth="1"/>
  </cols>
  <sheetData>
    <row r="1" spans="1:8" ht="15.75">
      <c r="A1" s="262"/>
      <c r="B1" s="263"/>
      <c r="C1" s="263"/>
      <c r="D1" s="263"/>
      <c r="E1" s="263"/>
      <c r="F1" s="263"/>
      <c r="G1" s="263"/>
      <c r="H1" s="263"/>
    </row>
    <row r="2" spans="1:8" ht="18.75">
      <c r="A2" s="266" t="s">
        <v>429</v>
      </c>
      <c r="B2" s="263"/>
      <c r="C2" s="263"/>
      <c r="D2" s="263"/>
      <c r="E2" s="263"/>
      <c r="F2" s="263"/>
      <c r="G2" s="263"/>
      <c r="H2" s="263"/>
    </row>
    <row r="3" spans="1:8" ht="15.75">
      <c r="A3" s="3"/>
      <c r="D3" s="32" t="s">
        <v>8</v>
      </c>
      <c r="H3" s="30" t="s">
        <v>69</v>
      </c>
    </row>
    <row r="4" spans="1:8" ht="16.5" thickBot="1">
      <c r="A4" s="11"/>
      <c r="F4" s="113" t="s">
        <v>453</v>
      </c>
      <c r="G4" s="113" t="s">
        <v>533</v>
      </c>
      <c r="H4" s="113" t="s">
        <v>534</v>
      </c>
    </row>
    <row r="5" spans="1:3" ht="16.5" thickBot="1">
      <c r="A5" s="244" t="s">
        <v>9</v>
      </c>
      <c r="B5" s="246"/>
      <c r="C5" s="247"/>
    </row>
    <row r="6" spans="1:8" ht="15.75">
      <c r="A6" s="274" t="s">
        <v>10</v>
      </c>
      <c r="B6" s="275"/>
      <c r="C6" s="275"/>
      <c r="F6">
        <v>320613</v>
      </c>
      <c r="G6">
        <v>324841</v>
      </c>
      <c r="H6">
        <v>329411</v>
      </c>
    </row>
    <row r="7" spans="1:8" ht="15.75">
      <c r="A7" s="248" t="s">
        <v>72</v>
      </c>
      <c r="B7" s="249"/>
      <c r="C7" s="249"/>
      <c r="D7" s="2" t="s">
        <v>11</v>
      </c>
      <c r="F7">
        <v>84396</v>
      </c>
      <c r="G7">
        <v>85080</v>
      </c>
      <c r="H7">
        <v>86406</v>
      </c>
    </row>
    <row r="8" spans="1:8" ht="16.5" thickBot="1">
      <c r="A8" s="250" t="s">
        <v>12</v>
      </c>
      <c r="B8" s="234"/>
      <c r="C8" s="234"/>
      <c r="D8" s="33"/>
      <c r="E8" s="33"/>
      <c r="F8" s="193">
        <v>288454</v>
      </c>
      <c r="G8" s="33">
        <v>299209</v>
      </c>
      <c r="H8" s="33">
        <v>312498</v>
      </c>
    </row>
    <row r="9" spans="1:8" ht="16.5" thickBot="1">
      <c r="A9" s="5" t="s">
        <v>73</v>
      </c>
      <c r="E9" s="5"/>
      <c r="F9" s="23">
        <f>SUM(F6:F8)</f>
        <v>693463</v>
      </c>
      <c r="G9" s="23">
        <f>SUM(G6:G8)</f>
        <v>709130</v>
      </c>
      <c r="H9" s="23">
        <f>SUM(H6:H8)</f>
        <v>728315</v>
      </c>
    </row>
    <row r="10" spans="1:4" ht="16.5" thickBot="1">
      <c r="A10" s="44" t="s">
        <v>59</v>
      </c>
      <c r="B10" s="46"/>
      <c r="C10" s="47"/>
      <c r="D10" s="2" t="s">
        <v>13</v>
      </c>
    </row>
    <row r="11" spans="1:8" ht="15.75">
      <c r="A11" s="26" t="s">
        <v>119</v>
      </c>
      <c r="B11" s="18"/>
      <c r="C11" s="18"/>
      <c r="D11" s="2"/>
      <c r="F11">
        <v>1000</v>
      </c>
      <c r="G11">
        <v>1000</v>
      </c>
      <c r="H11">
        <v>1000</v>
      </c>
    </row>
    <row r="12" spans="1:8" ht="15.75">
      <c r="A12" s="26" t="s">
        <v>14</v>
      </c>
      <c r="B12" s="18"/>
      <c r="C12" s="18"/>
      <c r="D12" s="2"/>
      <c r="F12">
        <v>50</v>
      </c>
      <c r="G12">
        <v>50</v>
      </c>
      <c r="H12">
        <v>50</v>
      </c>
    </row>
    <row r="13" spans="1:8" ht="15.75">
      <c r="A13" s="26" t="s">
        <v>63</v>
      </c>
      <c r="B13" s="18"/>
      <c r="C13" s="18"/>
      <c r="D13" s="2"/>
      <c r="F13">
        <v>1200</v>
      </c>
      <c r="G13">
        <v>1200</v>
      </c>
      <c r="H13">
        <v>1200</v>
      </c>
    </row>
    <row r="14" spans="1:8" ht="15.75">
      <c r="A14" s="26" t="s">
        <v>398</v>
      </c>
      <c r="B14" s="18"/>
      <c r="C14" s="18"/>
      <c r="D14" s="2"/>
      <c r="F14">
        <v>566</v>
      </c>
      <c r="G14">
        <v>566</v>
      </c>
      <c r="H14">
        <v>566</v>
      </c>
    </row>
    <row r="15" spans="1:8" ht="15.75">
      <c r="A15" s="26" t="s">
        <v>74</v>
      </c>
      <c r="B15" s="18"/>
      <c r="C15" s="18"/>
      <c r="D15" s="2"/>
      <c r="F15">
        <v>7200</v>
      </c>
      <c r="G15">
        <v>7200</v>
      </c>
      <c r="H15">
        <v>7200</v>
      </c>
    </row>
    <row r="16" spans="1:8" ht="15.75">
      <c r="A16" s="26" t="s">
        <v>420</v>
      </c>
      <c r="B16" s="18"/>
      <c r="C16" s="18"/>
      <c r="D16" s="2"/>
      <c r="F16">
        <v>600</v>
      </c>
      <c r="G16">
        <v>600</v>
      </c>
      <c r="H16">
        <v>600</v>
      </c>
    </row>
    <row r="17" spans="1:8" ht="15.75">
      <c r="A17" s="40" t="s">
        <v>75</v>
      </c>
      <c r="B17" s="12"/>
      <c r="C17" s="12"/>
      <c r="D17" s="9"/>
      <c r="E17" s="7"/>
      <c r="F17" s="7">
        <v>6000</v>
      </c>
      <c r="G17" s="7">
        <v>6000</v>
      </c>
      <c r="H17" s="7">
        <v>6000</v>
      </c>
    </row>
    <row r="18" spans="1:8" ht="16.5" thickBot="1">
      <c r="A18" s="17" t="s">
        <v>70</v>
      </c>
      <c r="B18" s="18"/>
      <c r="C18" s="18"/>
      <c r="D18" s="2"/>
      <c r="F18" s="23">
        <f>SUM(F11:F17)</f>
        <v>16616</v>
      </c>
      <c r="G18" s="23">
        <f>SUM(G11:G17)</f>
        <v>16616</v>
      </c>
      <c r="H18" s="23">
        <f>SUM(H11:H17)</f>
        <v>16616</v>
      </c>
    </row>
    <row r="19" spans="1:6" ht="16.5" thickBot="1">
      <c r="A19" s="44" t="s">
        <v>76</v>
      </c>
      <c r="B19" s="45"/>
      <c r="C19" s="57"/>
      <c r="D19" s="2"/>
      <c r="F19" s="23"/>
    </row>
    <row r="20" spans="1:8" s="56" customFormat="1" ht="15.75">
      <c r="A20" s="274" t="s">
        <v>85</v>
      </c>
      <c r="B20" s="275"/>
      <c r="C20" s="275"/>
      <c r="D20" s="275"/>
      <c r="E20"/>
      <c r="F20">
        <v>700</v>
      </c>
      <c r="G20" s="56">
        <v>700</v>
      </c>
      <c r="H20" s="56">
        <v>700</v>
      </c>
    </row>
    <row r="21" spans="1:8" ht="15.75">
      <c r="A21" s="248" t="s">
        <v>77</v>
      </c>
      <c r="B21" s="249"/>
      <c r="C21" s="249"/>
      <c r="D21" s="249"/>
      <c r="F21">
        <v>220</v>
      </c>
      <c r="G21" s="56">
        <v>220</v>
      </c>
      <c r="H21" s="56">
        <v>220</v>
      </c>
    </row>
    <row r="22" spans="1:8" ht="15.75">
      <c r="A22" s="248" t="s">
        <v>78</v>
      </c>
      <c r="B22" s="249"/>
      <c r="C22" s="249"/>
      <c r="D22" s="249"/>
      <c r="F22">
        <v>360</v>
      </c>
      <c r="G22" s="56">
        <v>360</v>
      </c>
      <c r="H22" s="56">
        <v>360</v>
      </c>
    </row>
    <row r="23" spans="1:8" ht="15.75">
      <c r="A23" s="248" t="s">
        <v>79</v>
      </c>
      <c r="B23" s="249"/>
      <c r="C23" s="249"/>
      <c r="D23" s="249"/>
      <c r="F23">
        <v>500</v>
      </c>
      <c r="G23" s="56">
        <v>500</v>
      </c>
      <c r="H23" s="56">
        <v>500</v>
      </c>
    </row>
    <row r="24" spans="1:8" ht="15.75">
      <c r="A24" s="248" t="s">
        <v>16</v>
      </c>
      <c r="B24" s="249"/>
      <c r="C24" s="249"/>
      <c r="D24" s="249"/>
      <c r="F24" s="2">
        <v>4500</v>
      </c>
      <c r="G24" s="56">
        <v>4500</v>
      </c>
      <c r="H24" s="56">
        <v>4500</v>
      </c>
    </row>
    <row r="25" spans="1:8" ht="15.75">
      <c r="A25" s="248" t="s">
        <v>17</v>
      </c>
      <c r="B25" s="249"/>
      <c r="C25" s="249"/>
      <c r="D25" s="249"/>
      <c r="F25">
        <v>1000</v>
      </c>
      <c r="G25" s="56">
        <v>1000</v>
      </c>
      <c r="H25" s="56">
        <v>1000</v>
      </c>
    </row>
    <row r="26" spans="1:8" ht="15.75">
      <c r="A26" s="248" t="s">
        <v>60</v>
      </c>
      <c r="B26" s="249"/>
      <c r="C26" s="249"/>
      <c r="D26" s="249"/>
      <c r="E26" s="2" t="s">
        <v>15</v>
      </c>
      <c r="F26" s="2">
        <v>800</v>
      </c>
      <c r="G26" s="56">
        <v>1050</v>
      </c>
      <c r="H26" s="56">
        <v>1050</v>
      </c>
    </row>
    <row r="27" spans="1:8" ht="15.75">
      <c r="A27" s="13" t="s">
        <v>80</v>
      </c>
      <c r="B27" s="6"/>
      <c r="C27" s="6"/>
      <c r="D27" s="6"/>
      <c r="E27" s="2"/>
      <c r="F27" s="2">
        <v>75</v>
      </c>
      <c r="G27" s="56">
        <v>75</v>
      </c>
      <c r="H27" s="56">
        <v>75</v>
      </c>
    </row>
    <row r="28" spans="1:8" ht="15.75">
      <c r="A28" s="248" t="s">
        <v>61</v>
      </c>
      <c r="B28" s="249"/>
      <c r="C28" s="249"/>
      <c r="D28" s="249"/>
      <c r="F28" s="2">
        <v>15</v>
      </c>
      <c r="G28" s="56">
        <v>15</v>
      </c>
      <c r="H28" s="56">
        <v>15</v>
      </c>
    </row>
    <row r="29" spans="1:8" ht="15.75">
      <c r="A29" s="13" t="s">
        <v>81</v>
      </c>
      <c r="B29" s="6"/>
      <c r="C29" s="6"/>
      <c r="D29" s="6"/>
      <c r="F29" s="2">
        <v>1400</v>
      </c>
      <c r="G29" s="56">
        <v>1500</v>
      </c>
      <c r="H29" s="56">
        <v>1500</v>
      </c>
    </row>
    <row r="30" spans="1:8" ht="15.75">
      <c r="A30" s="248" t="s">
        <v>82</v>
      </c>
      <c r="B30" s="249"/>
      <c r="C30" s="249"/>
      <c r="D30" s="249"/>
      <c r="E30" s="249"/>
      <c r="F30" s="2">
        <v>95</v>
      </c>
      <c r="G30" s="56">
        <v>95</v>
      </c>
      <c r="H30" s="56">
        <v>95</v>
      </c>
    </row>
    <row r="31" spans="1:8" ht="15.75">
      <c r="A31" s="248" t="s">
        <v>20</v>
      </c>
      <c r="B31" s="249"/>
      <c r="C31" s="249"/>
      <c r="D31" s="249"/>
      <c r="E31" s="249"/>
      <c r="F31" s="2">
        <v>70</v>
      </c>
      <c r="G31" s="56">
        <v>70</v>
      </c>
      <c r="H31" s="56">
        <v>70</v>
      </c>
    </row>
    <row r="32" spans="1:8" ht="15.75">
      <c r="A32" s="248" t="s">
        <v>400</v>
      </c>
      <c r="B32" s="249"/>
      <c r="C32" s="249"/>
      <c r="D32" s="249"/>
      <c r="F32" s="2">
        <v>200</v>
      </c>
      <c r="G32" s="56">
        <v>200</v>
      </c>
      <c r="H32" s="56">
        <v>200</v>
      </c>
    </row>
    <row r="33" spans="1:8" ht="15.75">
      <c r="A33" s="248" t="s">
        <v>22</v>
      </c>
      <c r="B33" s="249"/>
      <c r="C33" s="249"/>
      <c r="D33" s="249"/>
      <c r="F33" s="2">
        <v>600</v>
      </c>
      <c r="G33" s="56">
        <v>600</v>
      </c>
      <c r="H33" s="56">
        <v>600</v>
      </c>
    </row>
    <row r="34" spans="1:8" ht="15.75">
      <c r="A34" s="248" t="s">
        <v>19</v>
      </c>
      <c r="B34" s="249"/>
      <c r="C34" s="249"/>
      <c r="D34" s="249"/>
      <c r="E34" s="2" t="s">
        <v>21</v>
      </c>
      <c r="F34" s="2">
        <v>250</v>
      </c>
      <c r="G34" s="56">
        <v>250</v>
      </c>
      <c r="H34" s="56">
        <v>250</v>
      </c>
    </row>
    <row r="35" spans="1:6" ht="15.75">
      <c r="A35" s="248" t="s">
        <v>62</v>
      </c>
      <c r="B35" s="249"/>
      <c r="C35" s="249"/>
      <c r="D35" s="249"/>
      <c r="F35" s="2"/>
    </row>
    <row r="36" spans="1:8" ht="15.75">
      <c r="A36" s="13" t="s">
        <v>391</v>
      </c>
      <c r="B36" s="6"/>
      <c r="C36" s="6"/>
      <c r="D36" s="6"/>
      <c r="F36" s="2">
        <v>760</v>
      </c>
      <c r="G36">
        <v>1228</v>
      </c>
      <c r="H36">
        <v>1228</v>
      </c>
    </row>
    <row r="37" spans="1:8" ht="15.75">
      <c r="A37" s="13" t="s">
        <v>66</v>
      </c>
      <c r="B37" s="6"/>
      <c r="C37" s="6"/>
      <c r="D37" s="6"/>
      <c r="F37" s="2">
        <v>200</v>
      </c>
      <c r="G37">
        <v>200</v>
      </c>
      <c r="H37">
        <v>200</v>
      </c>
    </row>
    <row r="38" spans="1:8" ht="15.75">
      <c r="A38" s="13" t="s">
        <v>437</v>
      </c>
      <c r="B38" s="6"/>
      <c r="C38" s="6"/>
      <c r="D38" s="6"/>
      <c r="F38" s="2"/>
      <c r="G38">
        <v>35</v>
      </c>
      <c r="H38">
        <v>74</v>
      </c>
    </row>
    <row r="39" spans="1:8" ht="15.75">
      <c r="A39" s="13" t="s">
        <v>403</v>
      </c>
      <c r="B39" s="6"/>
      <c r="C39" s="6"/>
      <c r="D39" s="6"/>
      <c r="F39" s="2">
        <v>70</v>
      </c>
      <c r="G39">
        <v>70</v>
      </c>
      <c r="H39">
        <v>70</v>
      </c>
    </row>
    <row r="40" spans="1:6" ht="15.75">
      <c r="A40" s="13" t="s">
        <v>115</v>
      </c>
      <c r="B40" s="6"/>
      <c r="C40" s="6"/>
      <c r="D40" s="6"/>
      <c r="F40" s="2"/>
    </row>
    <row r="41" spans="1:8" ht="15.75">
      <c r="A41" s="252" t="s">
        <v>114</v>
      </c>
      <c r="B41" s="253"/>
      <c r="C41" s="253"/>
      <c r="D41" s="253"/>
      <c r="E41" s="7"/>
      <c r="F41" s="9">
        <v>1300</v>
      </c>
      <c r="G41" s="7">
        <v>1300</v>
      </c>
      <c r="H41" s="7">
        <v>1900</v>
      </c>
    </row>
    <row r="42" spans="1:8" ht="15.75">
      <c r="A42" s="276" t="s">
        <v>83</v>
      </c>
      <c r="B42" s="275"/>
      <c r="C42" s="275"/>
      <c r="D42" s="275"/>
      <c r="E42" s="5"/>
      <c r="F42" s="23">
        <f>SUM(F20:F41)</f>
        <v>13115</v>
      </c>
      <c r="G42" s="23">
        <f>SUM(G20:G41)</f>
        <v>13968</v>
      </c>
      <c r="H42" s="23">
        <f>SUM(H20:H41)</f>
        <v>14607</v>
      </c>
    </row>
    <row r="43" spans="1:7" ht="15.75">
      <c r="A43" s="17"/>
      <c r="B43" s="18"/>
      <c r="C43" s="18"/>
      <c r="D43" s="18"/>
      <c r="E43" s="5"/>
      <c r="F43" s="23"/>
      <c r="G43" s="23"/>
    </row>
    <row r="44" spans="1:7" ht="15.75">
      <c r="A44" s="17"/>
      <c r="B44" s="18"/>
      <c r="C44" s="18"/>
      <c r="D44" s="18"/>
      <c r="E44" s="5"/>
      <c r="F44" s="23"/>
      <c r="G44" s="23"/>
    </row>
    <row r="45" spans="1:7" ht="16.5" thickBot="1">
      <c r="A45" s="17"/>
      <c r="B45" s="18"/>
      <c r="C45" s="18"/>
      <c r="D45" s="18"/>
      <c r="E45" s="5"/>
      <c r="F45" s="23"/>
      <c r="G45" s="23"/>
    </row>
    <row r="46" spans="1:7" ht="16.5" thickBot="1">
      <c r="A46" s="44" t="s">
        <v>84</v>
      </c>
      <c r="B46" s="46"/>
      <c r="C46" s="47"/>
      <c r="D46" s="37"/>
      <c r="G46" s="23"/>
    </row>
    <row r="47" spans="1:8" ht="15.75">
      <c r="A47" s="26" t="s">
        <v>401</v>
      </c>
      <c r="B47" s="41"/>
      <c r="C47" s="41"/>
      <c r="D47" s="2"/>
      <c r="E47" s="15"/>
      <c r="F47" s="21">
        <v>500</v>
      </c>
      <c r="G47" s="21">
        <v>500</v>
      </c>
      <c r="H47">
        <v>500</v>
      </c>
    </row>
    <row r="48" spans="1:8" ht="15.75">
      <c r="A48" s="274" t="s">
        <v>86</v>
      </c>
      <c r="B48" s="275"/>
      <c r="C48" s="275"/>
      <c r="D48" s="275"/>
      <c r="E48" s="28" t="s">
        <v>18</v>
      </c>
      <c r="F48" s="35">
        <v>4000</v>
      </c>
      <c r="G48" s="21">
        <v>4000</v>
      </c>
      <c r="H48">
        <v>4000</v>
      </c>
    </row>
    <row r="49" spans="1:8" ht="15.75">
      <c r="A49" s="26" t="s">
        <v>450</v>
      </c>
      <c r="B49" s="18"/>
      <c r="C49" s="18"/>
      <c r="D49" s="18"/>
      <c r="E49" s="28"/>
      <c r="F49" s="35"/>
      <c r="G49" s="21">
        <v>9610</v>
      </c>
      <c r="H49">
        <v>10823</v>
      </c>
    </row>
    <row r="50" spans="1:8" ht="15.75">
      <c r="A50" s="26" t="s">
        <v>451</v>
      </c>
      <c r="B50" s="18"/>
      <c r="C50" s="18"/>
      <c r="D50" s="18"/>
      <c r="E50" s="28"/>
      <c r="F50" s="35"/>
      <c r="G50" s="21">
        <v>400</v>
      </c>
      <c r="H50">
        <v>400</v>
      </c>
    </row>
    <row r="51" spans="1:8" ht="15.75">
      <c r="A51" s="26" t="s">
        <v>418</v>
      </c>
      <c r="B51" s="18"/>
      <c r="C51" s="18"/>
      <c r="D51" s="18"/>
      <c r="E51" s="28"/>
      <c r="F51" s="35">
        <v>50000</v>
      </c>
      <c r="G51" s="21">
        <v>50000</v>
      </c>
      <c r="H51">
        <v>50000</v>
      </c>
    </row>
    <row r="52" spans="1:8" ht="15.75">
      <c r="A52" s="26" t="s">
        <v>465</v>
      </c>
      <c r="B52" s="18"/>
      <c r="C52" s="18"/>
      <c r="D52" s="18"/>
      <c r="E52" s="28"/>
      <c r="F52" s="35"/>
      <c r="G52" s="21"/>
      <c r="H52">
        <v>1320</v>
      </c>
    </row>
    <row r="53" spans="1:8" ht="15.75">
      <c r="A53" s="26" t="s">
        <v>466</v>
      </c>
      <c r="B53" s="18"/>
      <c r="C53" s="18"/>
      <c r="D53" s="18"/>
      <c r="E53" s="28"/>
      <c r="F53" s="35"/>
      <c r="G53" s="21"/>
      <c r="H53">
        <v>1200</v>
      </c>
    </row>
    <row r="54" spans="1:8" ht="15.75">
      <c r="A54" s="26" t="s">
        <v>464</v>
      </c>
      <c r="B54" s="18"/>
      <c r="C54" s="18"/>
      <c r="D54" s="18"/>
      <c r="E54" s="28"/>
      <c r="F54" s="35"/>
      <c r="G54" s="21"/>
      <c r="H54">
        <v>6170</v>
      </c>
    </row>
    <row r="55" spans="1:8" ht="15.75">
      <c r="A55" s="40" t="s">
        <v>431</v>
      </c>
      <c r="B55" s="12"/>
      <c r="C55" s="12"/>
      <c r="D55" s="12"/>
      <c r="E55" s="9"/>
      <c r="F55" s="7">
        <v>50000</v>
      </c>
      <c r="G55" s="27">
        <v>50000</v>
      </c>
      <c r="H55" s="7">
        <v>50000</v>
      </c>
    </row>
    <row r="56" spans="1:8" ht="16.5" thickBot="1">
      <c r="A56" s="232" t="s">
        <v>87</v>
      </c>
      <c r="B56" s="233"/>
      <c r="C56" s="233"/>
      <c r="D56" s="233"/>
      <c r="E56" s="33"/>
      <c r="F56" s="34">
        <f>SUM(F47:F55)</f>
        <v>104500</v>
      </c>
      <c r="G56" s="34">
        <f>SUM(G47:G55)</f>
        <v>114510</v>
      </c>
      <c r="H56" s="34">
        <f>SUM(H47:H55)</f>
        <v>124413</v>
      </c>
    </row>
    <row r="57" spans="1:8" ht="16.5" thickBot="1">
      <c r="A57" s="17" t="s">
        <v>88</v>
      </c>
      <c r="B57" s="18"/>
      <c r="C57" s="18"/>
      <c r="D57" s="18"/>
      <c r="E57" s="35"/>
      <c r="F57" s="67">
        <f>SUM(F56+F42+F18)</f>
        <v>134231</v>
      </c>
      <c r="G57" s="67">
        <f>SUM(G56+G42+G18)</f>
        <v>145094</v>
      </c>
      <c r="H57" s="66">
        <f>SUM(H56+H42+H18)</f>
        <v>155636</v>
      </c>
    </row>
    <row r="58" spans="1:5" ht="16.5" thickBot="1">
      <c r="A58" s="244" t="s">
        <v>89</v>
      </c>
      <c r="B58" s="246"/>
      <c r="C58" s="246"/>
      <c r="D58" s="247"/>
      <c r="E58" s="2"/>
    </row>
    <row r="59" spans="1:8" ht="15.75">
      <c r="A59" s="274" t="s">
        <v>24</v>
      </c>
      <c r="B59" s="275"/>
      <c r="C59" s="275"/>
      <c r="D59" s="275"/>
      <c r="F59">
        <v>200</v>
      </c>
      <c r="G59">
        <v>423</v>
      </c>
      <c r="H59">
        <v>560</v>
      </c>
    </row>
    <row r="60" spans="1:8" ht="15.75">
      <c r="A60" s="248" t="s">
        <v>23</v>
      </c>
      <c r="B60" s="249"/>
      <c r="C60" s="249"/>
      <c r="D60" s="249"/>
      <c r="E60" s="2" t="s">
        <v>18</v>
      </c>
      <c r="F60">
        <v>300</v>
      </c>
      <c r="G60">
        <v>886</v>
      </c>
      <c r="H60">
        <v>1163</v>
      </c>
    </row>
    <row r="61" spans="1:8" ht="15.75">
      <c r="A61" s="248" t="s">
        <v>25</v>
      </c>
      <c r="B61" s="249"/>
      <c r="C61" s="249"/>
      <c r="D61" s="249"/>
      <c r="E61" s="2" t="s">
        <v>18</v>
      </c>
      <c r="F61">
        <v>1000</v>
      </c>
      <c r="G61">
        <v>1808</v>
      </c>
      <c r="H61">
        <v>2326</v>
      </c>
    </row>
    <row r="62" spans="1:8" ht="15.75">
      <c r="A62" s="248" t="s">
        <v>27</v>
      </c>
      <c r="B62" s="249"/>
      <c r="C62" s="249"/>
      <c r="D62" s="249"/>
      <c r="F62">
        <v>5000</v>
      </c>
      <c r="G62">
        <v>6139</v>
      </c>
      <c r="H62">
        <v>6683</v>
      </c>
    </row>
    <row r="63" spans="1:8" ht="15.75">
      <c r="A63" s="248" t="s">
        <v>26</v>
      </c>
      <c r="B63" s="249"/>
      <c r="C63" s="249"/>
      <c r="D63" s="249"/>
      <c r="F63" s="2">
        <v>1200</v>
      </c>
      <c r="G63">
        <v>1200</v>
      </c>
      <c r="H63">
        <v>1200</v>
      </c>
    </row>
    <row r="64" spans="1:8" ht="15.75">
      <c r="A64" s="248" t="s">
        <v>28</v>
      </c>
      <c r="B64" s="249"/>
      <c r="C64" s="249"/>
      <c r="D64" s="249"/>
      <c r="E64" s="2"/>
      <c r="F64">
        <v>300</v>
      </c>
      <c r="G64">
        <v>300</v>
      </c>
      <c r="H64">
        <v>300</v>
      </c>
    </row>
    <row r="65" spans="1:8" ht="15.75">
      <c r="A65" s="13" t="s">
        <v>356</v>
      </c>
      <c r="B65" s="6"/>
      <c r="C65" s="6"/>
      <c r="D65" s="6"/>
      <c r="E65" s="2"/>
      <c r="F65">
        <v>200</v>
      </c>
      <c r="G65">
        <v>200</v>
      </c>
      <c r="H65">
        <v>200</v>
      </c>
    </row>
    <row r="66" spans="1:8" ht="15.75">
      <c r="A66" s="248" t="s">
        <v>29</v>
      </c>
      <c r="B66" s="249"/>
      <c r="C66" s="249"/>
      <c r="D66" s="249"/>
      <c r="F66">
        <v>2000</v>
      </c>
      <c r="G66">
        <v>2000</v>
      </c>
      <c r="H66">
        <v>2000</v>
      </c>
    </row>
    <row r="67" spans="1:8" ht="15.75">
      <c r="A67" s="248" t="s">
        <v>30</v>
      </c>
      <c r="B67" s="249"/>
      <c r="C67" s="249"/>
      <c r="D67" s="249"/>
      <c r="F67">
        <v>500</v>
      </c>
      <c r="G67">
        <v>500</v>
      </c>
      <c r="H67">
        <v>500</v>
      </c>
    </row>
    <row r="68" spans="1:8" ht="15.75">
      <c r="A68" s="13" t="s">
        <v>463</v>
      </c>
      <c r="B68" s="6"/>
      <c r="C68" s="6"/>
      <c r="D68" s="6"/>
      <c r="H68">
        <v>406</v>
      </c>
    </row>
    <row r="69" spans="1:8" ht="15.75">
      <c r="A69" s="248" t="s">
        <v>90</v>
      </c>
      <c r="B69" s="249"/>
      <c r="C69" s="249"/>
      <c r="D69" s="249"/>
      <c r="F69">
        <v>1809</v>
      </c>
      <c r="G69">
        <v>1809</v>
      </c>
      <c r="H69">
        <v>1809</v>
      </c>
    </row>
    <row r="70" spans="1:8" ht="15.75">
      <c r="A70" s="248" t="s">
        <v>39</v>
      </c>
      <c r="B70" s="249"/>
      <c r="C70" s="249"/>
      <c r="D70" s="249"/>
      <c r="F70">
        <v>1300</v>
      </c>
      <c r="G70">
        <v>1300</v>
      </c>
      <c r="H70">
        <v>1300</v>
      </c>
    </row>
    <row r="71" spans="1:8" ht="15.75">
      <c r="A71" s="13" t="s">
        <v>458</v>
      </c>
      <c r="B71" s="6"/>
      <c r="C71" s="6"/>
      <c r="D71" s="6"/>
      <c r="G71">
        <v>10</v>
      </c>
      <c r="H71">
        <v>10</v>
      </c>
    </row>
    <row r="72" spans="1:8" ht="15.75">
      <c r="A72" s="248" t="s">
        <v>91</v>
      </c>
      <c r="B72" s="249"/>
      <c r="C72" s="249"/>
      <c r="D72" s="249"/>
      <c r="F72">
        <v>2665</v>
      </c>
      <c r="G72">
        <v>2665</v>
      </c>
      <c r="H72">
        <v>2665</v>
      </c>
    </row>
    <row r="73" spans="1:8" ht="15.75">
      <c r="A73" s="252" t="s">
        <v>92</v>
      </c>
      <c r="B73" s="253"/>
      <c r="C73" s="253"/>
      <c r="D73" s="253"/>
      <c r="E73" s="7"/>
      <c r="F73" s="7">
        <v>4115</v>
      </c>
      <c r="G73" s="7">
        <v>4115</v>
      </c>
      <c r="H73" s="7">
        <v>4115</v>
      </c>
    </row>
    <row r="74" spans="1:8" ht="16.5" thickBot="1">
      <c r="A74" s="5" t="s">
        <v>33</v>
      </c>
      <c r="E74" s="5"/>
      <c r="F74" s="23">
        <f>SUM(F59:F73)</f>
        <v>20589</v>
      </c>
      <c r="G74" s="23">
        <f>SUM(G59:G73)</f>
        <v>23355</v>
      </c>
      <c r="H74" s="23">
        <f>SUM(H59:H73)</f>
        <v>25237</v>
      </c>
    </row>
    <row r="75" spans="1:6" ht="16.5" thickBot="1">
      <c r="A75" s="58" t="s">
        <v>93</v>
      </c>
      <c r="B75" s="54"/>
      <c r="C75" s="59"/>
      <c r="E75" s="5"/>
      <c r="F75" s="23"/>
    </row>
    <row r="76" spans="1:8" ht="15.75">
      <c r="A76" s="2" t="s">
        <v>31</v>
      </c>
      <c r="B76" s="15"/>
      <c r="C76" s="15"/>
      <c r="D76" s="15"/>
      <c r="E76" s="2"/>
      <c r="F76" s="21">
        <v>650</v>
      </c>
      <c r="G76">
        <v>650</v>
      </c>
      <c r="H76">
        <v>650</v>
      </c>
    </row>
    <row r="77" spans="1:8" ht="15.75">
      <c r="A77" s="2" t="s">
        <v>64</v>
      </c>
      <c r="B77" s="15"/>
      <c r="C77" s="15"/>
      <c r="D77" s="15"/>
      <c r="E77" s="2"/>
      <c r="F77" s="21">
        <v>1000</v>
      </c>
      <c r="G77">
        <v>1000</v>
      </c>
      <c r="H77">
        <v>1000</v>
      </c>
    </row>
    <row r="78" spans="1:8" ht="15.75">
      <c r="A78" s="2" t="s">
        <v>402</v>
      </c>
      <c r="B78" s="15"/>
      <c r="C78" s="15"/>
      <c r="D78" s="15"/>
      <c r="E78" s="2"/>
      <c r="F78" s="21">
        <v>450</v>
      </c>
      <c r="G78">
        <v>450</v>
      </c>
      <c r="H78">
        <v>450</v>
      </c>
    </row>
    <row r="79" spans="1:8" ht="15.75">
      <c r="A79" s="2" t="s">
        <v>32</v>
      </c>
      <c r="B79" s="15"/>
      <c r="C79" s="15"/>
      <c r="D79" s="15"/>
      <c r="E79" s="2"/>
      <c r="F79" s="21">
        <v>300</v>
      </c>
      <c r="G79">
        <v>300</v>
      </c>
      <c r="H79">
        <v>300</v>
      </c>
    </row>
    <row r="80" spans="1:8" ht="15.75">
      <c r="A80" s="2" t="s">
        <v>65</v>
      </c>
      <c r="B80" s="15"/>
      <c r="C80" s="15"/>
      <c r="D80" s="15"/>
      <c r="E80" s="15"/>
      <c r="F80" s="21">
        <v>1600</v>
      </c>
      <c r="G80">
        <v>1600</v>
      </c>
      <c r="H80">
        <v>1600</v>
      </c>
    </row>
    <row r="81" spans="1:8" ht="15.75">
      <c r="A81" s="2" t="s">
        <v>94</v>
      </c>
      <c r="B81" s="15"/>
      <c r="C81" s="15"/>
      <c r="D81" s="15"/>
      <c r="E81" s="15"/>
      <c r="F81" s="21">
        <v>250</v>
      </c>
      <c r="G81">
        <v>250</v>
      </c>
      <c r="H81">
        <v>250</v>
      </c>
    </row>
    <row r="82" spans="1:8" ht="15.75">
      <c r="A82" s="2" t="s">
        <v>358</v>
      </c>
      <c r="B82" s="15"/>
      <c r="C82" s="15"/>
      <c r="D82" s="15"/>
      <c r="E82" s="15"/>
      <c r="F82" s="21">
        <v>200</v>
      </c>
      <c r="G82">
        <v>200</v>
      </c>
      <c r="H82">
        <v>200</v>
      </c>
    </row>
    <row r="83" spans="1:8" ht="15.75">
      <c r="A83" s="2" t="s">
        <v>436</v>
      </c>
      <c r="B83" s="15"/>
      <c r="C83" s="15"/>
      <c r="D83" s="15"/>
      <c r="E83" s="15"/>
      <c r="F83" s="21"/>
      <c r="G83">
        <v>500</v>
      </c>
      <c r="H83">
        <v>500</v>
      </c>
    </row>
    <row r="84" spans="1:8" ht="15.75">
      <c r="A84" s="2" t="s">
        <v>454</v>
      </c>
      <c r="B84" s="15"/>
      <c r="C84" s="15"/>
      <c r="D84" s="15"/>
      <c r="E84" s="15"/>
      <c r="F84" s="21"/>
      <c r="G84">
        <v>885</v>
      </c>
      <c r="H84">
        <v>885</v>
      </c>
    </row>
    <row r="85" spans="1:8" ht="15.75">
      <c r="A85" s="9" t="s">
        <v>95</v>
      </c>
      <c r="B85" s="8"/>
      <c r="C85" s="8"/>
      <c r="D85" s="8"/>
      <c r="E85" s="8"/>
      <c r="F85" s="27">
        <v>1500</v>
      </c>
      <c r="G85" s="7">
        <v>1500</v>
      </c>
      <c r="H85" s="7">
        <v>1500</v>
      </c>
    </row>
    <row r="86" spans="1:8" ht="16.5" thickBot="1">
      <c r="A86" s="68" t="s">
        <v>96</v>
      </c>
      <c r="B86" s="33"/>
      <c r="C86" s="33"/>
      <c r="D86" s="33"/>
      <c r="E86" s="33"/>
      <c r="F86" s="34">
        <f>SUM(F76:F85)</f>
        <v>5950</v>
      </c>
      <c r="G86" s="34">
        <f>SUM(G76:G85)</f>
        <v>7335</v>
      </c>
      <c r="H86" s="34">
        <f>SUM(H76:H85)</f>
        <v>7335</v>
      </c>
    </row>
    <row r="87" spans="1:8" ht="16.5" thickBot="1">
      <c r="A87" s="67" t="s">
        <v>452</v>
      </c>
      <c r="B87" s="35"/>
      <c r="C87" s="35"/>
      <c r="D87" s="35"/>
      <c r="E87" s="35"/>
      <c r="F87" s="66">
        <f>SUM(F86+F74)</f>
        <v>26539</v>
      </c>
      <c r="G87" s="66">
        <f>SUM(G86+G74)</f>
        <v>30690</v>
      </c>
      <c r="H87" s="66">
        <f>SUM(H86+H74)</f>
        <v>32572</v>
      </c>
    </row>
    <row r="88" spans="1:3" ht="16.5" thickBot="1">
      <c r="A88" s="244" t="s">
        <v>97</v>
      </c>
      <c r="B88" s="246"/>
      <c r="C88" s="247"/>
    </row>
    <row r="89" spans="1:8" ht="16.5" thickBot="1">
      <c r="A89" s="250" t="s">
        <v>67</v>
      </c>
      <c r="B89" s="251"/>
      <c r="C89" s="251"/>
      <c r="D89" s="251"/>
      <c r="E89" s="33"/>
      <c r="F89" s="33">
        <v>735</v>
      </c>
      <c r="G89" s="33">
        <v>735</v>
      </c>
      <c r="H89" s="33">
        <v>735</v>
      </c>
    </row>
    <row r="90" spans="1:8" ht="16.5" thickBot="1">
      <c r="A90" s="276" t="s">
        <v>98</v>
      </c>
      <c r="B90" s="275"/>
      <c r="C90" s="275"/>
      <c r="D90" s="275"/>
      <c r="E90" s="5"/>
      <c r="F90" s="23">
        <f>SUM(F89)</f>
        <v>735</v>
      </c>
      <c r="G90" s="23">
        <f>SUM(G89)</f>
        <v>735</v>
      </c>
      <c r="H90" s="23">
        <f>SUM(F89:F89)</f>
        <v>735</v>
      </c>
    </row>
    <row r="91" spans="1:3" ht="16.5" thickBot="1">
      <c r="A91" s="244" t="s">
        <v>99</v>
      </c>
      <c r="B91" s="246"/>
      <c r="C91" s="247"/>
    </row>
    <row r="92" spans="1:8" ht="15.75">
      <c r="A92" s="248" t="s">
        <v>34</v>
      </c>
      <c r="B92" s="249"/>
      <c r="C92" s="249"/>
      <c r="D92" s="249"/>
      <c r="F92">
        <v>30052</v>
      </c>
      <c r="G92">
        <v>29542</v>
      </c>
      <c r="H92">
        <v>149727</v>
      </c>
    </row>
    <row r="93" spans="1:8" ht="16.5" thickBot="1">
      <c r="A93" s="250" t="s">
        <v>35</v>
      </c>
      <c r="B93" s="251"/>
      <c r="C93" s="251"/>
      <c r="D93" s="251"/>
      <c r="E93" s="33"/>
      <c r="F93" s="33">
        <v>39900</v>
      </c>
      <c r="G93" s="33">
        <v>54832</v>
      </c>
      <c r="H93" s="33">
        <v>58557</v>
      </c>
    </row>
    <row r="94" spans="1:8" ht="15.75">
      <c r="A94" s="276" t="s">
        <v>68</v>
      </c>
      <c r="B94" s="275"/>
      <c r="C94" s="275"/>
      <c r="D94" s="275"/>
      <c r="E94" s="67"/>
      <c r="F94" s="66">
        <f>SUM(F92:F93)</f>
        <v>69952</v>
      </c>
      <c r="G94" s="66">
        <f>SUM(G92:G93)</f>
        <v>84374</v>
      </c>
      <c r="H94" s="66">
        <f>SUM(H92:H93)</f>
        <v>208284</v>
      </c>
    </row>
    <row r="95" spans="1:8" ht="16.5" thickBot="1">
      <c r="A95" s="65"/>
      <c r="B95" s="38"/>
      <c r="C95" s="38"/>
      <c r="D95" s="38"/>
      <c r="E95" s="68"/>
      <c r="F95" s="33"/>
      <c r="G95" s="34"/>
      <c r="H95" s="34"/>
    </row>
    <row r="96" spans="1:8" ht="15.75">
      <c r="A96" s="276" t="s">
        <v>118</v>
      </c>
      <c r="B96" s="275"/>
      <c r="C96" s="275"/>
      <c r="D96" s="275"/>
      <c r="F96" s="32">
        <f>SUM(F94+F90+F87+F57+F9)</f>
        <v>924920</v>
      </c>
      <c r="G96" s="32">
        <f>SUM(G94+G90+G87+G57+G9)</f>
        <v>970023</v>
      </c>
      <c r="H96" s="32">
        <f>SUM(H9+H57+H87+H90+H94)</f>
        <v>1125542</v>
      </c>
    </row>
    <row r="97" spans="1:8" ht="15.75">
      <c r="A97" s="17"/>
      <c r="B97" s="18"/>
      <c r="C97" s="18"/>
      <c r="D97" s="18"/>
      <c r="H97" s="32"/>
    </row>
    <row r="98" spans="1:8" ht="15.75">
      <c r="A98" s="17"/>
      <c r="B98" s="18"/>
      <c r="C98" s="18"/>
      <c r="D98" s="18"/>
      <c r="H98" s="32"/>
    </row>
    <row r="99" spans="1:8" ht="15.75">
      <c r="A99" s="17"/>
      <c r="B99" s="18"/>
      <c r="C99" s="18"/>
      <c r="D99" s="18"/>
      <c r="H99" s="32"/>
    </row>
    <row r="100" spans="1:8" ht="16.5" thickBot="1">
      <c r="A100" s="17"/>
      <c r="B100" s="18"/>
      <c r="C100" s="18"/>
      <c r="D100" s="18"/>
      <c r="H100" s="32"/>
    </row>
    <row r="101" spans="1:3" ht="16.5" thickBot="1">
      <c r="A101" s="244" t="s">
        <v>100</v>
      </c>
      <c r="B101" s="246"/>
      <c r="C101" s="247"/>
    </row>
    <row r="102" spans="1:8" ht="15.75">
      <c r="A102" s="248" t="s">
        <v>37</v>
      </c>
      <c r="B102" s="249"/>
      <c r="C102" s="249"/>
      <c r="D102" s="249"/>
      <c r="F102">
        <v>10000</v>
      </c>
      <c r="G102">
        <v>31707</v>
      </c>
      <c r="H102">
        <v>6918</v>
      </c>
    </row>
    <row r="103" spans="1:8" ht="15.75">
      <c r="A103" s="248" t="s">
        <v>101</v>
      </c>
      <c r="B103" s="249"/>
      <c r="C103" s="249"/>
      <c r="D103" s="249"/>
      <c r="F103">
        <v>5000</v>
      </c>
      <c r="G103">
        <v>5000</v>
      </c>
      <c r="H103">
        <v>3646</v>
      </c>
    </row>
    <row r="104" spans="1:8" ht="15.75">
      <c r="A104" s="248" t="s">
        <v>102</v>
      </c>
      <c r="B104" s="249"/>
      <c r="C104" s="249"/>
      <c r="D104" s="249"/>
      <c r="F104">
        <v>500</v>
      </c>
      <c r="G104">
        <v>500</v>
      </c>
      <c r="H104">
        <v>500</v>
      </c>
    </row>
    <row r="105" spans="1:8" ht="15.75">
      <c r="A105" s="13" t="s">
        <v>103</v>
      </c>
      <c r="B105" s="6"/>
      <c r="C105" s="6"/>
      <c r="D105" s="6"/>
      <c r="F105">
        <v>63972</v>
      </c>
      <c r="G105">
        <v>55222</v>
      </c>
      <c r="H105">
        <v>55222</v>
      </c>
    </row>
    <row r="106" spans="1:8" ht="15.75">
      <c r="A106" s="252" t="s">
        <v>36</v>
      </c>
      <c r="B106" s="253"/>
      <c r="C106" s="253"/>
      <c r="D106" s="253"/>
      <c r="E106" s="8"/>
      <c r="F106" s="8">
        <v>514785</v>
      </c>
      <c r="G106" s="8">
        <v>514785</v>
      </c>
      <c r="H106" s="8">
        <v>403034</v>
      </c>
    </row>
    <row r="107" spans="1:8" ht="15.75">
      <c r="A107" s="277" t="s">
        <v>104</v>
      </c>
      <c r="B107" s="278"/>
      <c r="C107" s="278"/>
      <c r="D107" s="278"/>
      <c r="E107" s="5"/>
      <c r="F107" s="23">
        <f>SUM(F102:F106)</f>
        <v>594257</v>
      </c>
      <c r="G107" s="23">
        <f>SUM(G102:G106)</f>
        <v>607214</v>
      </c>
      <c r="H107" s="23">
        <f>SUM(H102:H106)</f>
        <v>469320</v>
      </c>
    </row>
    <row r="108" spans="1:5" ht="16.5" thickBot="1">
      <c r="A108" s="17"/>
      <c r="B108" s="18"/>
      <c r="C108" s="18"/>
      <c r="D108" s="18"/>
      <c r="E108" s="5"/>
    </row>
    <row r="109" spans="1:8" ht="16.5" thickBot="1">
      <c r="A109" s="244" t="s">
        <v>38</v>
      </c>
      <c r="B109" s="245"/>
      <c r="C109" s="245"/>
      <c r="D109" s="245"/>
      <c r="E109" s="54"/>
      <c r="F109" s="202">
        <f>SUM(F107+F96)</f>
        <v>1519177</v>
      </c>
      <c r="G109" s="202">
        <f>SUM(G107+G96)</f>
        <v>1577237</v>
      </c>
      <c r="H109" s="64">
        <f>SUM(H107+H96)</f>
        <v>1594862</v>
      </c>
    </row>
  </sheetData>
  <mergeCells count="52">
    <mergeCell ref="A1:H1"/>
    <mergeCell ref="A2:H2"/>
    <mergeCell ref="A5:C5"/>
    <mergeCell ref="A8:C8"/>
    <mergeCell ref="A6:C6"/>
    <mergeCell ref="A7:C7"/>
    <mergeCell ref="A21:D21"/>
    <mergeCell ref="A24:D24"/>
    <mergeCell ref="A25:D25"/>
    <mergeCell ref="A22:D22"/>
    <mergeCell ref="A23:D23"/>
    <mergeCell ref="A26:D26"/>
    <mergeCell ref="A28:D28"/>
    <mergeCell ref="A30:E30"/>
    <mergeCell ref="A31:E31"/>
    <mergeCell ref="A32:D32"/>
    <mergeCell ref="A33:D33"/>
    <mergeCell ref="A34:D34"/>
    <mergeCell ref="A35:D35"/>
    <mergeCell ref="A41:D41"/>
    <mergeCell ref="A42:D42"/>
    <mergeCell ref="A58:D58"/>
    <mergeCell ref="A48:D48"/>
    <mergeCell ref="A56:D56"/>
    <mergeCell ref="A59:D59"/>
    <mergeCell ref="A60:D60"/>
    <mergeCell ref="A61:D61"/>
    <mergeCell ref="A62:D62"/>
    <mergeCell ref="A63:D63"/>
    <mergeCell ref="A66:D66"/>
    <mergeCell ref="A67:D67"/>
    <mergeCell ref="A69:D69"/>
    <mergeCell ref="A64:D64"/>
    <mergeCell ref="A70:D70"/>
    <mergeCell ref="A72:D72"/>
    <mergeCell ref="A73:D73"/>
    <mergeCell ref="A88:C88"/>
    <mergeCell ref="A93:D93"/>
    <mergeCell ref="A106:D106"/>
    <mergeCell ref="A89:D89"/>
    <mergeCell ref="A90:D90"/>
    <mergeCell ref="A91:C91"/>
    <mergeCell ref="A20:D20"/>
    <mergeCell ref="A96:D96"/>
    <mergeCell ref="A107:D107"/>
    <mergeCell ref="A109:D109"/>
    <mergeCell ref="A101:C101"/>
    <mergeCell ref="A102:D102"/>
    <mergeCell ref="A103:D103"/>
    <mergeCell ref="A104:D104"/>
    <mergeCell ref="A92:D92"/>
    <mergeCell ref="A94:D9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&amp;R3. sz. melléklet a /2010.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13"/>
  <sheetViews>
    <sheetView workbookViewId="0" topLeftCell="A31">
      <selection activeCell="I36" sqref="I36"/>
    </sheetView>
  </sheetViews>
  <sheetFormatPr defaultColWidth="9.140625" defaultRowHeight="12.75"/>
  <cols>
    <col min="1" max="1" width="38.421875" style="0" customWidth="1"/>
    <col min="2" max="2" width="2.00390625" style="0" hidden="1" customWidth="1"/>
    <col min="3" max="3" width="9.140625" style="0" hidden="1" customWidth="1"/>
    <col min="4" max="4" width="14.00390625" style="0" customWidth="1"/>
    <col min="5" max="5" width="3.28125" style="0" hidden="1" customWidth="1"/>
    <col min="6" max="6" width="14.28125" style="0" customWidth="1"/>
    <col min="7" max="7" width="14.7109375" style="0" customWidth="1"/>
    <col min="9" max="9" width="10.28125" style="0" customWidth="1"/>
  </cols>
  <sheetData>
    <row r="1" spans="1:9" ht="15.75" hidden="1">
      <c r="A1" s="235"/>
      <c r="B1" s="275"/>
      <c r="C1" s="275"/>
      <c r="D1" s="275"/>
      <c r="E1" s="275"/>
      <c r="F1" s="275"/>
      <c r="G1" s="275"/>
      <c r="H1" s="275"/>
      <c r="I1" s="275"/>
    </row>
    <row r="2" spans="1:9" ht="11.25" customHeight="1" hidden="1">
      <c r="A2" s="116"/>
      <c r="B2" s="35"/>
      <c r="C2" s="35"/>
      <c r="D2" s="35"/>
      <c r="E2" s="35"/>
      <c r="F2" s="35"/>
      <c r="G2" s="35"/>
      <c r="H2" s="35"/>
      <c r="I2" s="35"/>
    </row>
    <row r="3" spans="1:9" ht="15.75" hidden="1">
      <c r="A3" s="235"/>
      <c r="B3" s="275"/>
      <c r="C3" s="275"/>
      <c r="D3" s="275"/>
      <c r="E3" s="275"/>
      <c r="F3" s="275"/>
      <c r="G3" s="275"/>
      <c r="H3" s="275"/>
      <c r="I3" s="275"/>
    </row>
    <row r="4" spans="1:9" ht="15.75" hidden="1">
      <c r="A4" s="235"/>
      <c r="B4" s="275"/>
      <c r="C4" s="275"/>
      <c r="D4" s="275"/>
      <c r="E4" s="275"/>
      <c r="F4" s="275"/>
      <c r="G4" s="275"/>
      <c r="H4" s="275"/>
      <c r="I4" s="275"/>
    </row>
    <row r="5" spans="1:9" ht="15.75" hidden="1">
      <c r="A5" s="235"/>
      <c r="B5" s="275"/>
      <c r="C5" s="275"/>
      <c r="D5" s="275"/>
      <c r="E5" s="275"/>
      <c r="F5" s="275"/>
      <c r="G5" s="275"/>
      <c r="H5" s="275"/>
      <c r="I5" s="275"/>
    </row>
    <row r="6" spans="1:9" ht="15.75" hidden="1">
      <c r="A6" s="35"/>
      <c r="B6" s="35"/>
      <c r="C6" s="35"/>
      <c r="D6" s="35"/>
      <c r="E6" s="35"/>
      <c r="F6" s="35"/>
      <c r="G6" s="35"/>
      <c r="H6" s="35"/>
      <c r="I6" s="51"/>
    </row>
    <row r="7" spans="1:9" ht="56.25" customHeight="1" hidden="1">
      <c r="A7" s="115"/>
      <c r="B7" s="119"/>
      <c r="C7" s="119"/>
      <c r="D7" s="119"/>
      <c r="E7" s="119"/>
      <c r="F7" s="119"/>
      <c r="G7" s="119"/>
      <c r="H7" s="119"/>
      <c r="I7" s="119"/>
    </row>
    <row r="8" spans="1:9" ht="33.75" customHeight="1" hidden="1">
      <c r="A8" s="134"/>
      <c r="B8" s="60"/>
      <c r="C8" s="118"/>
      <c r="D8" s="60"/>
      <c r="E8" s="60"/>
      <c r="F8" s="60"/>
      <c r="G8" s="60"/>
      <c r="H8" s="60"/>
      <c r="I8" s="49"/>
    </row>
    <row r="9" spans="1:9" ht="20.25" customHeight="1" hidden="1">
      <c r="A9" s="134"/>
      <c r="B9" s="60"/>
      <c r="C9" s="118"/>
      <c r="D9" s="60"/>
      <c r="E9" s="60"/>
      <c r="F9" s="60"/>
      <c r="G9" s="60"/>
      <c r="H9" s="60"/>
      <c r="I9" s="49"/>
    </row>
    <row r="10" spans="1:9" ht="33.75" customHeight="1" hidden="1">
      <c r="A10" s="134"/>
      <c r="B10" s="60"/>
      <c r="C10" s="118"/>
      <c r="D10" s="60"/>
      <c r="E10" s="60"/>
      <c r="F10" s="60"/>
      <c r="G10" s="60"/>
      <c r="H10" s="60"/>
      <c r="I10" s="49"/>
    </row>
    <row r="11" spans="1:9" ht="33.75" customHeight="1" hidden="1">
      <c r="A11" s="134"/>
      <c r="B11" s="60"/>
      <c r="C11" s="118"/>
      <c r="D11" s="60"/>
      <c r="E11" s="60"/>
      <c r="F11" s="60"/>
      <c r="G11" s="60"/>
      <c r="H11" s="60"/>
      <c r="I11" s="49"/>
    </row>
    <row r="12" spans="1:9" ht="39" customHeight="1" hidden="1">
      <c r="A12" s="134"/>
      <c r="B12" s="60"/>
      <c r="C12" s="118"/>
      <c r="D12" s="60"/>
      <c r="E12" s="60"/>
      <c r="F12" s="60"/>
      <c r="G12" s="60"/>
      <c r="H12" s="60"/>
      <c r="I12" s="49"/>
    </row>
    <row r="13" spans="1:9" ht="4.5" customHeight="1" hidden="1">
      <c r="A13" s="134"/>
      <c r="B13" s="60"/>
      <c r="C13" s="118"/>
      <c r="D13" s="60"/>
      <c r="E13" s="60"/>
      <c r="F13" s="60"/>
      <c r="G13" s="60"/>
      <c r="H13" s="60"/>
      <c r="I13" s="49"/>
    </row>
    <row r="14" spans="1:9" ht="24" customHeight="1" hidden="1">
      <c r="A14" s="134"/>
      <c r="B14" s="60"/>
      <c r="C14" s="118"/>
      <c r="D14" s="60"/>
      <c r="E14" s="60"/>
      <c r="F14" s="60"/>
      <c r="G14" s="60"/>
      <c r="H14" s="60"/>
      <c r="I14" s="49"/>
    </row>
    <row r="15" spans="1:9" ht="39" customHeight="1" hidden="1">
      <c r="A15" s="134"/>
      <c r="B15" s="60"/>
      <c r="C15" s="118"/>
      <c r="D15" s="60"/>
      <c r="E15" s="60"/>
      <c r="F15" s="60"/>
      <c r="G15" s="60"/>
      <c r="H15" s="60"/>
      <c r="I15" s="49"/>
    </row>
    <row r="16" spans="1:9" ht="24" customHeight="1" hidden="1">
      <c r="A16" s="134"/>
      <c r="B16" s="60"/>
      <c r="C16" s="118"/>
      <c r="D16" s="60"/>
      <c r="E16" s="60"/>
      <c r="F16" s="60"/>
      <c r="G16" s="60"/>
      <c r="H16" s="60"/>
      <c r="I16" s="49"/>
    </row>
    <row r="17" spans="1:9" ht="21.75" customHeight="1" hidden="1">
      <c r="A17" s="134"/>
      <c r="B17" s="60"/>
      <c r="C17" s="118"/>
      <c r="D17" s="60"/>
      <c r="E17" s="60"/>
      <c r="F17" s="60"/>
      <c r="G17" s="60"/>
      <c r="H17" s="60"/>
      <c r="I17" s="49"/>
    </row>
    <row r="18" spans="1:9" ht="21.75" customHeight="1" hidden="1">
      <c r="A18" s="134"/>
      <c r="B18" s="60"/>
      <c r="C18" s="118"/>
      <c r="D18" s="60"/>
      <c r="E18" s="60"/>
      <c r="F18" s="60"/>
      <c r="G18" s="60"/>
      <c r="H18" s="60"/>
      <c r="I18" s="49"/>
    </row>
    <row r="19" spans="1:9" ht="18.75" customHeight="1" hidden="1">
      <c r="A19" s="134"/>
      <c r="B19" s="60"/>
      <c r="C19" s="60"/>
      <c r="D19" s="60"/>
      <c r="E19" s="60"/>
      <c r="F19" s="60"/>
      <c r="G19" s="60"/>
      <c r="H19" s="60"/>
      <c r="I19" s="49"/>
    </row>
    <row r="20" spans="1:9" ht="33" customHeight="1" hidden="1">
      <c r="A20" s="134"/>
      <c r="B20" s="60"/>
      <c r="C20" s="60"/>
      <c r="D20" s="60"/>
      <c r="E20" s="60"/>
      <c r="F20" s="60"/>
      <c r="G20" s="60"/>
      <c r="H20" s="60"/>
      <c r="I20" s="49"/>
    </row>
    <row r="21" spans="1:9" ht="31.5" customHeight="1" hidden="1">
      <c r="A21" s="134"/>
      <c r="B21" s="60"/>
      <c r="C21" s="60"/>
      <c r="D21" s="60"/>
      <c r="E21" s="60"/>
      <c r="F21" s="60"/>
      <c r="G21" s="60"/>
      <c r="H21" s="60"/>
      <c r="I21" s="49"/>
    </row>
    <row r="22" spans="1:9" ht="33" customHeight="1" hidden="1">
      <c r="A22" s="134"/>
      <c r="B22" s="60"/>
      <c r="C22" s="60"/>
      <c r="D22" s="60"/>
      <c r="E22" s="60"/>
      <c r="F22" s="60"/>
      <c r="G22" s="60"/>
      <c r="H22" s="60"/>
      <c r="I22" s="49"/>
    </row>
    <row r="23" spans="1:9" ht="21" customHeight="1" hidden="1">
      <c r="A23" s="134"/>
      <c r="B23" s="60"/>
      <c r="C23" s="60"/>
      <c r="D23" s="60"/>
      <c r="E23" s="60"/>
      <c r="F23" s="60"/>
      <c r="G23" s="60"/>
      <c r="H23" s="60"/>
      <c r="I23" s="49"/>
    </row>
    <row r="24" spans="1:9" ht="31.5" customHeight="1" hidden="1">
      <c r="A24" s="134"/>
      <c r="B24" s="60"/>
      <c r="C24" s="60"/>
      <c r="D24" s="60"/>
      <c r="E24" s="60"/>
      <c r="F24" s="60"/>
      <c r="G24" s="60"/>
      <c r="H24" s="60"/>
      <c r="I24" s="49"/>
    </row>
    <row r="25" spans="1:9" ht="31.5" customHeight="1" hidden="1">
      <c r="A25" s="134"/>
      <c r="B25" s="60"/>
      <c r="C25" s="60"/>
      <c r="D25" s="60"/>
      <c r="E25" s="60"/>
      <c r="F25" s="60"/>
      <c r="G25" s="60"/>
      <c r="H25" s="60"/>
      <c r="I25" s="49"/>
    </row>
    <row r="26" spans="1:9" ht="31.5" customHeight="1" hidden="1">
      <c r="A26" s="114"/>
      <c r="B26" s="60"/>
      <c r="C26" s="60"/>
      <c r="D26" s="60"/>
      <c r="E26" s="60"/>
      <c r="F26" s="60"/>
      <c r="G26" s="60"/>
      <c r="H26" s="60"/>
      <c r="I26" s="49"/>
    </row>
    <row r="27" spans="1:9" ht="24" customHeight="1" hidden="1">
      <c r="A27" s="114"/>
      <c r="B27" s="60"/>
      <c r="C27" s="60"/>
      <c r="D27" s="60"/>
      <c r="E27" s="60"/>
      <c r="F27" s="60"/>
      <c r="G27" s="60"/>
      <c r="H27" s="60"/>
      <c r="I27" s="49"/>
    </row>
    <row r="28" spans="1:9" ht="23.25" customHeight="1" hidden="1">
      <c r="A28" s="114"/>
      <c r="B28" s="60"/>
      <c r="C28" s="60"/>
      <c r="D28" s="60"/>
      <c r="E28" s="60"/>
      <c r="F28" s="60"/>
      <c r="G28" s="60"/>
      <c r="H28" s="60"/>
      <c r="I28" s="49"/>
    </row>
    <row r="29" spans="1:9" ht="22.5" customHeight="1" hidden="1">
      <c r="A29" s="114"/>
      <c r="B29" s="60"/>
      <c r="C29" s="60"/>
      <c r="D29" s="60"/>
      <c r="E29" s="60"/>
      <c r="F29" s="60"/>
      <c r="G29" s="60"/>
      <c r="H29" s="60"/>
      <c r="I29" s="49"/>
    </row>
    <row r="30" spans="1:9" ht="45.75" customHeight="1" hidden="1">
      <c r="A30" s="50"/>
      <c r="B30" s="49"/>
      <c r="C30" s="49"/>
      <c r="D30" s="49"/>
      <c r="E30" s="49"/>
      <c r="F30" s="49"/>
      <c r="G30" s="49"/>
      <c r="H30" s="49"/>
      <c r="I30" s="49"/>
    </row>
    <row r="31" spans="1:9" ht="45.75" customHeight="1">
      <c r="A31" s="50"/>
      <c r="B31" s="49"/>
      <c r="C31" s="49"/>
      <c r="D31" s="49"/>
      <c r="E31" s="49"/>
      <c r="F31" s="49"/>
      <c r="G31" s="49"/>
      <c r="H31" s="49"/>
      <c r="I31" s="49"/>
    </row>
    <row r="32" spans="1:9" ht="15.75">
      <c r="A32" s="267" t="s">
        <v>394</v>
      </c>
      <c r="B32" s="267"/>
      <c r="C32" s="267"/>
      <c r="D32" s="267"/>
      <c r="E32" s="267"/>
      <c r="F32" s="267"/>
      <c r="G32" s="267"/>
      <c r="H32" s="257"/>
      <c r="I32" s="112"/>
    </row>
    <row r="33" spans="1:9" ht="15.75">
      <c r="A33" s="267" t="s">
        <v>395</v>
      </c>
      <c r="B33" s="267"/>
      <c r="C33" s="267"/>
      <c r="D33" s="267"/>
      <c r="E33" s="267"/>
      <c r="F33" s="267"/>
      <c r="G33" s="267"/>
      <c r="H33" s="257"/>
      <c r="I33" s="112"/>
    </row>
    <row r="34" spans="2:3" ht="12.75">
      <c r="B34" s="136"/>
      <c r="C34" s="136"/>
    </row>
    <row r="35" spans="2:7" ht="12.75">
      <c r="B35" s="136"/>
      <c r="C35" s="136"/>
      <c r="G35" t="s">
        <v>183</v>
      </c>
    </row>
    <row r="36" spans="1:3" ht="12.75">
      <c r="A36" s="96" t="s">
        <v>195</v>
      </c>
      <c r="B36" s="136"/>
      <c r="C36" s="136"/>
    </row>
    <row r="37" spans="1:9" ht="12.75">
      <c r="A37" s="236" t="s">
        <v>184</v>
      </c>
      <c r="B37" s="237" t="s">
        <v>196</v>
      </c>
      <c r="C37" s="237" t="s">
        <v>185</v>
      </c>
      <c r="D37" s="80" t="s">
        <v>175</v>
      </c>
      <c r="E37" s="137"/>
      <c r="F37" s="226" t="s">
        <v>175</v>
      </c>
      <c r="G37" s="80" t="s">
        <v>392</v>
      </c>
      <c r="H37" s="106"/>
      <c r="I37" s="105"/>
    </row>
    <row r="38" spans="1:9" ht="12.75">
      <c r="A38" s="253"/>
      <c r="B38" s="238"/>
      <c r="C38" s="239"/>
      <c r="D38" s="240" t="s">
        <v>186</v>
      </c>
      <c r="E38" s="240"/>
      <c r="F38" s="81" t="s">
        <v>531</v>
      </c>
      <c r="G38" s="81" t="s">
        <v>467</v>
      </c>
      <c r="H38" s="105"/>
      <c r="I38" s="105"/>
    </row>
    <row r="39" spans="1:9" ht="12.75">
      <c r="A39" s="18"/>
      <c r="B39" s="138"/>
      <c r="C39" s="139"/>
      <c r="D39" s="105"/>
      <c r="E39" s="105"/>
      <c r="F39" s="105"/>
      <c r="G39" s="105"/>
      <c r="H39" s="105"/>
      <c r="I39" s="105"/>
    </row>
    <row r="40" spans="1:9" ht="12.75">
      <c r="A40" s="140" t="s">
        <v>337</v>
      </c>
      <c r="B40" s="138"/>
      <c r="C40" s="139"/>
      <c r="D40" s="105"/>
      <c r="E40" s="105"/>
      <c r="F40" s="105"/>
      <c r="G40" s="105"/>
      <c r="H40" s="105"/>
      <c r="I40" s="105"/>
    </row>
    <row r="41" spans="1:9" ht="12.75">
      <c r="A41" t="s">
        <v>10</v>
      </c>
      <c r="B41" s="138"/>
      <c r="C41" s="139"/>
      <c r="D41" s="141">
        <v>4970</v>
      </c>
      <c r="E41" s="141"/>
      <c r="F41" s="141">
        <v>4970</v>
      </c>
      <c r="G41" s="141">
        <v>4970</v>
      </c>
      <c r="H41" s="141"/>
      <c r="I41" s="142"/>
    </row>
    <row r="42" spans="1:9" ht="12.75">
      <c r="A42" t="s">
        <v>187</v>
      </c>
      <c r="B42" s="138"/>
      <c r="C42" s="139"/>
      <c r="D42" s="141">
        <v>1327</v>
      </c>
      <c r="E42" s="141"/>
      <c r="F42" s="141">
        <v>1327</v>
      </c>
      <c r="G42" s="141">
        <v>1327</v>
      </c>
      <c r="H42" s="141"/>
      <c r="I42" s="142"/>
    </row>
    <row r="43" spans="1:9" ht="12.75">
      <c r="A43" t="s">
        <v>12</v>
      </c>
      <c r="B43" s="138"/>
      <c r="C43" s="139"/>
      <c r="D43" s="141">
        <v>5114</v>
      </c>
      <c r="E43" s="141"/>
      <c r="F43" s="141">
        <v>5114</v>
      </c>
      <c r="G43" s="141">
        <v>5114</v>
      </c>
      <c r="H43" s="141"/>
      <c r="I43" s="142"/>
    </row>
    <row r="44" spans="1:9" ht="12.75">
      <c r="A44" t="s">
        <v>45</v>
      </c>
      <c r="B44" s="138"/>
      <c r="C44" s="139"/>
      <c r="D44" s="143">
        <f>SUM(D41:D43)</f>
        <v>11411</v>
      </c>
      <c r="E44" s="143">
        <f>SUM(E41:E43)</f>
        <v>0</v>
      </c>
      <c r="F44" s="143">
        <f>SUM(F41:F43)</f>
        <v>11411</v>
      </c>
      <c r="G44" s="143">
        <f>SUM(G41:G43)</f>
        <v>11411</v>
      </c>
      <c r="H44" s="143"/>
      <c r="I44" s="144"/>
    </row>
    <row r="45" spans="2:9" ht="12.75">
      <c r="B45" s="138"/>
      <c r="C45" s="139"/>
      <c r="D45" s="143"/>
      <c r="E45" s="143"/>
      <c r="F45" s="143"/>
      <c r="G45" s="143"/>
      <c r="H45" s="143"/>
      <c r="I45" s="144"/>
    </row>
    <row r="46" spans="2:9" ht="12.75">
      <c r="B46" s="138"/>
      <c r="C46" s="139"/>
      <c r="D46" s="143"/>
      <c r="E46" s="143"/>
      <c r="F46" s="143"/>
      <c r="G46" s="143"/>
      <c r="H46" s="143"/>
      <c r="I46" s="144"/>
    </row>
    <row r="47" spans="1:9" ht="12.75">
      <c r="A47" s="145" t="s">
        <v>351</v>
      </c>
      <c r="B47" s="138"/>
      <c r="C47" s="139"/>
      <c r="D47" s="143"/>
      <c r="E47" s="143"/>
      <c r="F47" s="143"/>
      <c r="G47" s="143"/>
      <c r="H47" s="143"/>
      <c r="I47" s="144"/>
    </row>
    <row r="48" spans="1:9" ht="12.75">
      <c r="A48" s="72" t="s">
        <v>12</v>
      </c>
      <c r="B48" s="138"/>
      <c r="C48" s="139"/>
      <c r="D48" s="141">
        <v>562</v>
      </c>
      <c r="E48" s="143"/>
      <c r="F48" s="143">
        <v>562</v>
      </c>
      <c r="G48" s="141">
        <v>562</v>
      </c>
      <c r="H48" s="141"/>
      <c r="I48" s="142"/>
    </row>
    <row r="49" spans="1:9" ht="12.75">
      <c r="A49" s="72" t="s">
        <v>191</v>
      </c>
      <c r="B49" s="138"/>
      <c r="C49" s="139"/>
      <c r="D49" s="143"/>
      <c r="E49" s="143"/>
      <c r="F49" s="143"/>
      <c r="G49" s="141"/>
      <c r="H49" s="141"/>
      <c r="I49" s="142"/>
    </row>
    <row r="50" spans="1:9" ht="12.75">
      <c r="A50" s="72" t="s">
        <v>45</v>
      </c>
      <c r="B50" s="138"/>
      <c r="C50" s="139"/>
      <c r="D50" s="143">
        <f>SUM(D48:D49)</f>
        <v>562</v>
      </c>
      <c r="E50" s="143">
        <f>SUM(E48:E49)</f>
        <v>0</v>
      </c>
      <c r="F50" s="143">
        <f>SUM(F48:F49)</f>
        <v>562</v>
      </c>
      <c r="G50" s="143">
        <f>SUM(G48:G49)</f>
        <v>562</v>
      </c>
      <c r="H50" s="143"/>
      <c r="I50" s="144"/>
    </row>
    <row r="51" spans="1:9" ht="12.75">
      <c r="A51" s="72"/>
      <c r="B51" s="138"/>
      <c r="C51" s="139"/>
      <c r="D51" s="143"/>
      <c r="E51" s="143"/>
      <c r="F51" s="143"/>
      <c r="G51" s="143"/>
      <c r="H51" s="143"/>
      <c r="I51" s="144"/>
    </row>
    <row r="52" spans="1:9" ht="12.75">
      <c r="A52" s="72"/>
      <c r="B52" s="138"/>
      <c r="C52" s="139"/>
      <c r="D52" s="143"/>
      <c r="E52" s="143"/>
      <c r="F52" s="143"/>
      <c r="G52" s="143"/>
      <c r="H52" s="143"/>
      <c r="I52" s="144"/>
    </row>
    <row r="53" spans="1:9" ht="12.75">
      <c r="A53" s="145" t="s">
        <v>179</v>
      </c>
      <c r="B53" s="138"/>
      <c r="C53" s="139"/>
      <c r="D53" s="143"/>
      <c r="E53" s="143"/>
      <c r="F53" s="143"/>
      <c r="G53" s="143"/>
      <c r="H53" s="143"/>
      <c r="I53" s="144"/>
    </row>
    <row r="54" spans="1:9" ht="12.75">
      <c r="A54" s="72" t="s">
        <v>12</v>
      </c>
      <c r="B54" s="138"/>
      <c r="C54" s="139"/>
      <c r="D54" s="141">
        <v>4460</v>
      </c>
      <c r="E54" s="143"/>
      <c r="F54" s="141">
        <v>4460</v>
      </c>
      <c r="G54" s="141">
        <v>4460</v>
      </c>
      <c r="H54" s="141"/>
      <c r="I54" s="142"/>
    </row>
    <row r="55" spans="1:9" ht="12.75">
      <c r="A55" s="72" t="s">
        <v>191</v>
      </c>
      <c r="B55" s="138"/>
      <c r="C55" s="139"/>
      <c r="D55" s="143"/>
      <c r="E55" s="143"/>
      <c r="F55" s="143"/>
      <c r="G55" s="143"/>
      <c r="H55" s="141"/>
      <c r="I55" s="144"/>
    </row>
    <row r="56" spans="1:9" ht="12.75">
      <c r="A56" s="72" t="s">
        <v>45</v>
      </c>
      <c r="B56" s="138"/>
      <c r="C56" s="139"/>
      <c r="D56" s="143">
        <f>SUM(D54:D55)</f>
        <v>4460</v>
      </c>
      <c r="E56" s="143">
        <f>SUM(E54:E55)</f>
        <v>0</v>
      </c>
      <c r="F56" s="143">
        <f>SUM(F54:F55)</f>
        <v>4460</v>
      </c>
      <c r="G56" s="143">
        <f>SUM(G54:G55)</f>
        <v>4460</v>
      </c>
      <c r="H56" s="143"/>
      <c r="I56" s="144"/>
    </row>
    <row r="57" spans="1:9" ht="12.75">
      <c r="A57" s="72"/>
      <c r="B57" s="138"/>
      <c r="C57" s="139"/>
      <c r="D57" s="143"/>
      <c r="E57" s="143"/>
      <c r="F57" s="143"/>
      <c r="G57" s="143"/>
      <c r="H57" s="143"/>
      <c r="I57" s="144"/>
    </row>
    <row r="58" spans="1:9" ht="12.75">
      <c r="A58" s="72"/>
      <c r="B58" s="138"/>
      <c r="C58" s="139"/>
      <c r="D58" s="143"/>
      <c r="E58" s="143"/>
      <c r="F58" s="143"/>
      <c r="G58" s="143"/>
      <c r="H58" s="143"/>
      <c r="I58" s="144"/>
    </row>
    <row r="59" spans="1:9" ht="12.75">
      <c r="A59" s="145" t="s">
        <v>180</v>
      </c>
      <c r="B59" s="138"/>
      <c r="C59" s="139"/>
      <c r="D59" s="143"/>
      <c r="E59" s="143"/>
      <c r="F59" s="143"/>
      <c r="G59" s="143"/>
      <c r="H59" s="143"/>
      <c r="I59" s="144"/>
    </row>
    <row r="60" spans="1:9" ht="12.75">
      <c r="A60" s="72" t="s">
        <v>12</v>
      </c>
      <c r="B60" s="138"/>
      <c r="C60" s="139"/>
      <c r="D60" s="141">
        <v>1095</v>
      </c>
      <c r="E60" s="143"/>
      <c r="F60" s="141">
        <v>1095</v>
      </c>
      <c r="G60" s="141">
        <v>1095</v>
      </c>
      <c r="H60" s="141"/>
      <c r="I60" s="142"/>
    </row>
    <row r="61" spans="1:9" ht="12.75">
      <c r="A61" s="72" t="s">
        <v>191</v>
      </c>
      <c r="B61" s="138"/>
      <c r="C61" s="139"/>
      <c r="D61" s="143"/>
      <c r="E61" s="143"/>
      <c r="F61" s="143"/>
      <c r="G61" s="141"/>
      <c r="H61" s="141"/>
      <c r="I61" s="142"/>
    </row>
    <row r="62" spans="1:9" ht="12.75">
      <c r="A62" s="72" t="s">
        <v>45</v>
      </c>
      <c r="B62" s="138"/>
      <c r="C62" s="139"/>
      <c r="D62" s="143">
        <f>SUM(D60:D61)</f>
        <v>1095</v>
      </c>
      <c r="E62" s="143">
        <f>SUM(E60:E61)</f>
        <v>0</v>
      </c>
      <c r="F62" s="143">
        <f>SUM(F60:F61)</f>
        <v>1095</v>
      </c>
      <c r="G62" s="143">
        <f>SUM(G60:G61)</f>
        <v>1095</v>
      </c>
      <c r="H62" s="143"/>
      <c r="I62" s="144"/>
    </row>
    <row r="63" spans="1:9" ht="12.75">
      <c r="A63" s="72"/>
      <c r="B63" s="138"/>
      <c r="C63" s="139"/>
      <c r="D63" s="143"/>
      <c r="E63" s="143"/>
      <c r="F63" s="143"/>
      <c r="G63" s="143"/>
      <c r="H63" s="143"/>
      <c r="I63" s="144"/>
    </row>
    <row r="64" spans="1:9" ht="12.75">
      <c r="A64" s="72"/>
      <c r="B64" s="138"/>
      <c r="C64" s="139"/>
      <c r="D64" s="143"/>
      <c r="E64" s="143"/>
      <c r="F64" s="143"/>
      <c r="G64" s="143"/>
      <c r="H64" s="143"/>
      <c r="I64" s="144"/>
    </row>
    <row r="65" spans="1:9" ht="12.75">
      <c r="A65" s="145" t="s">
        <v>181</v>
      </c>
      <c r="B65" s="138"/>
      <c r="C65" s="139"/>
      <c r="D65" s="143"/>
      <c r="E65" s="143"/>
      <c r="F65" s="143"/>
      <c r="G65" s="143"/>
      <c r="H65" s="143"/>
      <c r="I65" s="144"/>
    </row>
    <row r="66" spans="1:9" ht="12.75">
      <c r="A66" t="s">
        <v>10</v>
      </c>
      <c r="B66" s="138"/>
      <c r="C66" s="139"/>
      <c r="D66" s="141">
        <v>8675</v>
      </c>
      <c r="E66" s="143"/>
      <c r="F66" s="141">
        <v>9704</v>
      </c>
      <c r="G66" s="141">
        <v>9704</v>
      </c>
      <c r="H66" s="141"/>
      <c r="I66" s="142"/>
    </row>
    <row r="67" spans="1:9" ht="12.75">
      <c r="A67" t="s">
        <v>187</v>
      </c>
      <c r="B67" s="138"/>
      <c r="C67" s="139"/>
      <c r="D67" s="141">
        <v>1672</v>
      </c>
      <c r="E67" s="143"/>
      <c r="F67" s="141">
        <v>1830</v>
      </c>
      <c r="G67" s="141">
        <v>1830</v>
      </c>
      <c r="H67" s="141"/>
      <c r="I67" s="142"/>
    </row>
    <row r="68" spans="1:9" ht="12.75">
      <c r="A68" t="s">
        <v>12</v>
      </c>
      <c r="B68" s="138"/>
      <c r="C68" s="139"/>
      <c r="D68" s="141">
        <v>610</v>
      </c>
      <c r="E68" s="143"/>
      <c r="F68" s="141">
        <v>610</v>
      </c>
      <c r="G68" s="141">
        <v>610</v>
      </c>
      <c r="H68" s="141"/>
      <c r="I68" s="142"/>
    </row>
    <row r="69" spans="1:9" ht="12.75">
      <c r="A69" t="s">
        <v>45</v>
      </c>
      <c r="B69" s="136"/>
      <c r="C69" s="136"/>
      <c r="D69" s="103">
        <f>SUM(D66:D68)</f>
        <v>10957</v>
      </c>
      <c r="E69" s="103">
        <f>SUM(E66:E68)</f>
        <v>0</v>
      </c>
      <c r="F69" s="103">
        <f>SUM(F66:F68)</f>
        <v>12144</v>
      </c>
      <c r="G69" s="103">
        <f>SUM(G66:G68)</f>
        <v>12144</v>
      </c>
      <c r="H69" s="103"/>
      <c r="I69" s="144"/>
    </row>
    <row r="70" spans="2:3" ht="12.75">
      <c r="B70" s="136"/>
      <c r="C70" s="136"/>
    </row>
    <row r="71" spans="2:3" ht="12.75">
      <c r="B71" s="136"/>
      <c r="C71" s="136"/>
    </row>
    <row r="72" spans="1:3" ht="12.75">
      <c r="A72" s="125" t="s">
        <v>363</v>
      </c>
      <c r="B72" s="136"/>
      <c r="C72" s="136"/>
    </row>
    <row r="73" spans="1:9" ht="12.75">
      <c r="A73" t="s">
        <v>10</v>
      </c>
      <c r="B73" s="136">
        <v>66978</v>
      </c>
      <c r="C73" s="136">
        <v>92571</v>
      </c>
      <c r="D73" s="146">
        <v>60748</v>
      </c>
      <c r="E73" s="146"/>
      <c r="F73" s="146">
        <v>62777</v>
      </c>
      <c r="G73" s="146">
        <v>63736</v>
      </c>
      <c r="H73" s="146"/>
      <c r="I73" s="147"/>
    </row>
    <row r="74" spans="1:9" ht="12.75">
      <c r="A74" t="s">
        <v>187</v>
      </c>
      <c r="B74" s="136">
        <v>23338</v>
      </c>
      <c r="C74" s="136">
        <v>27354</v>
      </c>
      <c r="D74" s="126">
        <v>15480</v>
      </c>
      <c r="E74" s="84"/>
      <c r="F74" s="84">
        <v>15536</v>
      </c>
      <c r="G74" s="126">
        <v>15807</v>
      </c>
      <c r="H74" s="126"/>
      <c r="I74" s="147"/>
    </row>
    <row r="75" spans="1:9" ht="12.75">
      <c r="A75" t="s">
        <v>12</v>
      </c>
      <c r="B75" s="136">
        <v>56198</v>
      </c>
      <c r="C75" s="136">
        <v>28490</v>
      </c>
      <c r="D75" s="126">
        <v>130460</v>
      </c>
      <c r="E75" s="84"/>
      <c r="F75" s="84">
        <v>134915</v>
      </c>
      <c r="G75" s="126">
        <v>136390</v>
      </c>
      <c r="H75" s="126"/>
      <c r="I75" s="147"/>
    </row>
    <row r="76" spans="1:9" ht="12.75">
      <c r="A76" t="s">
        <v>188</v>
      </c>
      <c r="B76" s="136">
        <v>53</v>
      </c>
      <c r="C76" s="136">
        <v>308</v>
      </c>
      <c r="D76" s="126">
        <v>113916</v>
      </c>
      <c r="E76" s="84"/>
      <c r="F76" s="84">
        <v>123926</v>
      </c>
      <c r="G76" s="126">
        <v>132509</v>
      </c>
      <c r="H76" s="126"/>
      <c r="I76" s="147"/>
    </row>
    <row r="77" spans="1:9" ht="12.75">
      <c r="A77" t="s">
        <v>191</v>
      </c>
      <c r="B77" s="136"/>
      <c r="C77" s="136"/>
      <c r="D77" s="126"/>
      <c r="E77" s="84"/>
      <c r="F77" s="84"/>
      <c r="G77" s="126"/>
      <c r="H77" s="126"/>
      <c r="I77" s="147"/>
    </row>
    <row r="78" spans="1:9" ht="12.75">
      <c r="A78" t="s">
        <v>197</v>
      </c>
      <c r="B78" s="136"/>
      <c r="C78" s="136"/>
      <c r="D78" s="126">
        <v>735</v>
      </c>
      <c r="E78" s="84"/>
      <c r="F78" s="84">
        <v>735</v>
      </c>
      <c r="G78" s="126">
        <v>735</v>
      </c>
      <c r="H78" s="126"/>
      <c r="I78" s="147"/>
    </row>
    <row r="79" spans="1:9" ht="12.75">
      <c r="A79" t="s">
        <v>345</v>
      </c>
      <c r="B79" s="136"/>
      <c r="C79" s="136"/>
      <c r="D79" s="126"/>
      <c r="E79" s="84"/>
      <c r="F79" s="84"/>
      <c r="G79" s="126"/>
      <c r="H79" s="126"/>
      <c r="I79" s="147"/>
    </row>
    <row r="80" spans="1:9" ht="12.75">
      <c r="A80" t="s">
        <v>40</v>
      </c>
      <c r="B80" s="136"/>
      <c r="C80" s="136"/>
      <c r="D80" s="126">
        <v>594257</v>
      </c>
      <c r="E80" s="84"/>
      <c r="F80" s="84">
        <v>607214</v>
      </c>
      <c r="G80" s="126">
        <v>469320</v>
      </c>
      <c r="H80" s="126"/>
      <c r="I80" s="147"/>
    </row>
    <row r="81" spans="1:9" ht="12.75">
      <c r="A81" t="s">
        <v>45</v>
      </c>
      <c r="B81" s="148">
        <f>SUM(B73:B76)</f>
        <v>146567</v>
      </c>
      <c r="C81" s="148">
        <f>SUM(C73:C76)</f>
        <v>148723</v>
      </c>
      <c r="D81" s="128">
        <f>SUM(D73:D80)</f>
        <v>915596</v>
      </c>
      <c r="E81" s="128">
        <f>SUM(E73:E80)</f>
        <v>0</v>
      </c>
      <c r="F81" s="128">
        <f>SUM(F73:F80)</f>
        <v>945103</v>
      </c>
      <c r="G81" s="128">
        <f>SUM(G73:G80)</f>
        <v>818497</v>
      </c>
      <c r="H81" s="128"/>
      <c r="I81" s="89"/>
    </row>
    <row r="82" spans="2:9" ht="12.75">
      <c r="B82" s="148"/>
      <c r="C82" s="148"/>
      <c r="D82" s="128"/>
      <c r="E82" s="84"/>
      <c r="F82" s="84"/>
      <c r="G82" s="128"/>
      <c r="H82" s="128"/>
      <c r="I82" s="89"/>
    </row>
    <row r="83" spans="2:9" ht="12.75">
      <c r="B83" s="148"/>
      <c r="C83" s="148"/>
      <c r="D83" s="128"/>
      <c r="E83" s="84"/>
      <c r="F83" s="84"/>
      <c r="G83" s="128"/>
      <c r="H83" s="128"/>
      <c r="I83" s="89"/>
    </row>
    <row r="84" spans="1:9" ht="12.75">
      <c r="A84" s="125" t="s">
        <v>373</v>
      </c>
      <c r="B84" s="148"/>
      <c r="C84" s="148"/>
      <c r="D84" s="128"/>
      <c r="E84" s="84"/>
      <c r="F84" s="84"/>
      <c r="G84" s="128"/>
      <c r="H84" s="128"/>
      <c r="I84" s="89"/>
    </row>
    <row r="85" spans="1:9" ht="12.75">
      <c r="A85" t="s">
        <v>188</v>
      </c>
      <c r="B85" s="148"/>
      <c r="C85" s="148"/>
      <c r="D85" s="155">
        <v>1000</v>
      </c>
      <c r="E85" s="84"/>
      <c r="F85" s="84">
        <v>1000</v>
      </c>
      <c r="G85" s="155">
        <v>1000</v>
      </c>
      <c r="H85" s="128"/>
      <c r="I85" s="89"/>
    </row>
    <row r="86" spans="1:9" ht="12.75">
      <c r="A86" t="s">
        <v>45</v>
      </c>
      <c r="B86" s="148"/>
      <c r="C86" s="148"/>
      <c r="D86" s="128">
        <f>SUM(D85)</f>
        <v>1000</v>
      </c>
      <c r="E86" s="128">
        <f>SUM(E85)</f>
        <v>0</v>
      </c>
      <c r="F86" s="128">
        <f>SUM(F85)</f>
        <v>1000</v>
      </c>
      <c r="G86" s="128">
        <f>SUM(G85)</f>
        <v>1000</v>
      </c>
      <c r="H86" s="128"/>
      <c r="I86" s="89"/>
    </row>
    <row r="87" spans="2:9" ht="12.75">
      <c r="B87" s="148"/>
      <c r="C87" s="148"/>
      <c r="D87" s="128"/>
      <c r="E87" s="84"/>
      <c r="F87" s="84"/>
      <c r="G87" s="128"/>
      <c r="H87" s="128"/>
      <c r="I87" s="89"/>
    </row>
    <row r="88" spans="2:9" ht="12.75">
      <c r="B88" s="148"/>
      <c r="C88" s="148"/>
      <c r="D88" s="128"/>
      <c r="E88" s="84"/>
      <c r="F88" s="84"/>
      <c r="G88" s="128"/>
      <c r="H88" s="128"/>
      <c r="I88" s="89"/>
    </row>
    <row r="89" spans="2:9" ht="12.75">
      <c r="B89" s="148"/>
      <c r="C89" s="148"/>
      <c r="D89" s="128"/>
      <c r="E89" s="84"/>
      <c r="F89" s="84"/>
      <c r="G89" s="128"/>
      <c r="H89" s="128"/>
      <c r="I89" s="89"/>
    </row>
    <row r="90" spans="2:9" ht="12.75">
      <c r="B90" s="148"/>
      <c r="C90" s="148"/>
      <c r="D90" s="128"/>
      <c r="E90" s="84"/>
      <c r="F90" s="84"/>
      <c r="G90" s="128"/>
      <c r="H90" s="128"/>
      <c r="I90" s="89"/>
    </row>
    <row r="91" spans="2:9" ht="12.75">
      <c r="B91" s="148"/>
      <c r="C91" s="148"/>
      <c r="D91" s="128"/>
      <c r="E91" s="84"/>
      <c r="F91" s="84"/>
      <c r="G91" s="128"/>
      <c r="H91" s="128"/>
      <c r="I91" s="89"/>
    </row>
    <row r="92" spans="2:9" ht="12.75">
      <c r="B92" s="148"/>
      <c r="C92" s="148"/>
      <c r="D92" s="128"/>
      <c r="E92" s="84"/>
      <c r="F92" s="84"/>
      <c r="G92" s="128"/>
      <c r="H92" s="128"/>
      <c r="I92" s="89"/>
    </row>
    <row r="93" spans="2:9" ht="12.75">
      <c r="B93" s="148"/>
      <c r="C93" s="148"/>
      <c r="D93" s="128"/>
      <c r="E93" s="84"/>
      <c r="F93" s="84"/>
      <c r="G93" s="128"/>
      <c r="H93" s="128"/>
      <c r="I93" s="89"/>
    </row>
    <row r="94" spans="1:9" ht="12.75">
      <c r="A94" s="125" t="s">
        <v>374</v>
      </c>
      <c r="B94" s="148"/>
      <c r="C94" s="148"/>
      <c r="D94" s="128"/>
      <c r="E94" s="84"/>
      <c r="F94" s="84"/>
      <c r="G94" s="128"/>
      <c r="H94" s="128"/>
      <c r="I94" s="89"/>
    </row>
    <row r="95" spans="1:9" ht="12.75">
      <c r="A95" t="s">
        <v>188</v>
      </c>
      <c r="B95" s="148"/>
      <c r="C95" s="148"/>
      <c r="D95" s="155">
        <v>1000</v>
      </c>
      <c r="E95" s="84"/>
      <c r="F95" s="84">
        <v>1250</v>
      </c>
      <c r="G95" s="155">
        <v>1250</v>
      </c>
      <c r="H95" s="128"/>
      <c r="I95" s="89"/>
    </row>
    <row r="96" spans="1:9" ht="12.75">
      <c r="A96" t="s">
        <v>45</v>
      </c>
      <c r="B96" s="148"/>
      <c r="C96" s="148"/>
      <c r="D96" s="128">
        <f>SUM(D95)</f>
        <v>1000</v>
      </c>
      <c r="E96" s="128">
        <f>SUM(E95)</f>
        <v>0</v>
      </c>
      <c r="F96" s="128">
        <f>SUM(F95)</f>
        <v>1250</v>
      </c>
      <c r="G96" s="128">
        <f>SUM(G95)</f>
        <v>1250</v>
      </c>
      <c r="H96" s="128"/>
      <c r="I96" s="89"/>
    </row>
    <row r="97" spans="2:9" ht="12.75">
      <c r="B97" s="148"/>
      <c r="C97" s="148"/>
      <c r="D97" s="128"/>
      <c r="E97" s="84"/>
      <c r="F97" s="84"/>
      <c r="G97" s="128"/>
      <c r="H97" s="128"/>
      <c r="I97" s="89"/>
    </row>
    <row r="98" spans="2:9" ht="12.75">
      <c r="B98" s="148"/>
      <c r="C98" s="148"/>
      <c r="D98" s="128"/>
      <c r="E98" s="84"/>
      <c r="F98" s="84"/>
      <c r="G98" s="128"/>
      <c r="H98" s="128"/>
      <c r="I98" s="89"/>
    </row>
    <row r="99" spans="1:9" ht="12.75">
      <c r="A99" s="125" t="s">
        <v>375</v>
      </c>
      <c r="B99" s="148"/>
      <c r="C99" s="148"/>
      <c r="D99" s="128"/>
      <c r="E99" s="84"/>
      <c r="F99" s="84"/>
      <c r="G99" s="128"/>
      <c r="H99" s="128"/>
      <c r="I99" s="89"/>
    </row>
    <row r="100" spans="1:9" ht="12.75">
      <c r="A100" t="s">
        <v>188</v>
      </c>
      <c r="B100" s="148"/>
      <c r="C100" s="148"/>
      <c r="D100" s="155">
        <v>10825</v>
      </c>
      <c r="E100" s="84"/>
      <c r="F100" s="84">
        <v>11393</v>
      </c>
      <c r="G100" s="155">
        <v>13313</v>
      </c>
      <c r="H100" s="128"/>
      <c r="I100" s="89"/>
    </row>
    <row r="101" spans="1:9" ht="12.75">
      <c r="A101" t="s">
        <v>45</v>
      </c>
      <c r="B101" s="148"/>
      <c r="C101" s="148"/>
      <c r="D101" s="128">
        <f>SUM(D100)</f>
        <v>10825</v>
      </c>
      <c r="E101" s="128">
        <f>SUM(E100)</f>
        <v>0</v>
      </c>
      <c r="F101" s="128">
        <f>SUM(F100)</f>
        <v>11393</v>
      </c>
      <c r="G101" s="128">
        <f>SUM(G100)</f>
        <v>13313</v>
      </c>
      <c r="H101" s="128"/>
      <c r="I101" s="89"/>
    </row>
    <row r="102" spans="2:9" ht="12.75">
      <c r="B102" s="148"/>
      <c r="C102" s="148"/>
      <c r="D102" s="128"/>
      <c r="E102" s="84"/>
      <c r="F102" s="84"/>
      <c r="G102" s="128"/>
      <c r="H102" s="128"/>
      <c r="I102" s="89"/>
    </row>
    <row r="103" spans="2:9" ht="12.75">
      <c r="B103" s="148"/>
      <c r="C103" s="148"/>
      <c r="D103" s="128"/>
      <c r="E103" s="84"/>
      <c r="F103" s="84"/>
      <c r="G103" s="128"/>
      <c r="H103" s="128"/>
      <c r="I103" s="89"/>
    </row>
    <row r="104" spans="1:9" ht="12.75">
      <c r="A104" s="125" t="s">
        <v>364</v>
      </c>
      <c r="B104" s="148"/>
      <c r="C104" s="148"/>
      <c r="D104" s="128"/>
      <c r="E104" s="84"/>
      <c r="F104" s="84"/>
      <c r="G104" s="128"/>
      <c r="H104" s="128"/>
      <c r="I104" s="89"/>
    </row>
    <row r="105" spans="1:9" ht="12.75">
      <c r="A105" t="s">
        <v>10</v>
      </c>
      <c r="B105" s="148"/>
      <c r="C105" s="148"/>
      <c r="D105" s="155">
        <v>682</v>
      </c>
      <c r="E105" s="84"/>
      <c r="F105" s="84">
        <v>692</v>
      </c>
      <c r="G105" s="155">
        <v>692</v>
      </c>
      <c r="H105" s="128"/>
      <c r="I105" s="89"/>
    </row>
    <row r="106" spans="1:9" ht="12.75">
      <c r="A106" t="s">
        <v>187</v>
      </c>
      <c r="B106" s="148"/>
      <c r="C106" s="148"/>
      <c r="D106" s="128"/>
      <c r="E106" s="84"/>
      <c r="F106" s="84"/>
      <c r="G106" s="128"/>
      <c r="H106" s="128"/>
      <c r="I106" s="89"/>
    </row>
    <row r="107" spans="1:9" ht="12.75">
      <c r="A107" t="s">
        <v>45</v>
      </c>
      <c r="B107" s="148"/>
      <c r="C107" s="148"/>
      <c r="D107" s="128">
        <f>SUM(D105:D106)</f>
        <v>682</v>
      </c>
      <c r="E107" s="128">
        <f>SUM(E105:E106)</f>
        <v>0</v>
      </c>
      <c r="F107" s="128">
        <f>SUM(F105:F106)</f>
        <v>692</v>
      </c>
      <c r="G107" s="128">
        <f>SUM(G105:G106)</f>
        <v>692</v>
      </c>
      <c r="H107" s="128"/>
      <c r="I107" s="89"/>
    </row>
    <row r="108" spans="2:9" ht="12.75">
      <c r="B108" s="148"/>
      <c r="C108" s="148"/>
      <c r="D108" s="128"/>
      <c r="E108" s="84"/>
      <c r="F108" s="84"/>
      <c r="G108" s="128"/>
      <c r="H108" s="128"/>
      <c r="I108" s="89"/>
    </row>
    <row r="109" spans="2:9" ht="12.75">
      <c r="B109" s="148"/>
      <c r="C109" s="148"/>
      <c r="D109" s="128"/>
      <c r="E109" s="84"/>
      <c r="F109" s="84"/>
      <c r="G109" s="128"/>
      <c r="H109" s="128"/>
      <c r="I109" s="89"/>
    </row>
    <row r="110" spans="1:9" ht="12.75">
      <c r="A110" s="125" t="s">
        <v>365</v>
      </c>
      <c r="B110" s="148"/>
      <c r="C110" s="148"/>
      <c r="D110" s="128"/>
      <c r="E110" s="84"/>
      <c r="F110" s="84"/>
      <c r="G110" s="128"/>
      <c r="H110" s="128"/>
      <c r="I110" s="89"/>
    </row>
    <row r="111" spans="1:9" ht="12.75">
      <c r="A111" t="s">
        <v>10</v>
      </c>
      <c r="B111" s="148"/>
      <c r="C111" s="148"/>
      <c r="D111" s="155">
        <v>340</v>
      </c>
      <c r="E111" s="84"/>
      <c r="F111" s="84">
        <v>345</v>
      </c>
      <c r="G111" s="155">
        <v>345</v>
      </c>
      <c r="H111" s="128"/>
      <c r="I111" s="89"/>
    </row>
    <row r="112" spans="1:9" ht="12.75">
      <c r="A112" t="s">
        <v>187</v>
      </c>
      <c r="B112" s="148"/>
      <c r="C112" s="148"/>
      <c r="D112" s="128"/>
      <c r="E112" s="84"/>
      <c r="F112" s="84"/>
      <c r="G112" s="128"/>
      <c r="H112" s="128"/>
      <c r="I112" s="89"/>
    </row>
    <row r="113" spans="1:9" ht="12.75">
      <c r="A113" t="s">
        <v>45</v>
      </c>
      <c r="B113" s="148"/>
      <c r="C113" s="148"/>
      <c r="D113" s="128">
        <f>SUM(D111:D112)</f>
        <v>340</v>
      </c>
      <c r="E113" s="128">
        <f>SUM(E111:E112)</f>
        <v>0</v>
      </c>
      <c r="F113" s="128">
        <f>SUM(F111:F112)</f>
        <v>345</v>
      </c>
      <c r="G113" s="128">
        <f>SUM(G111:G112)</f>
        <v>345</v>
      </c>
      <c r="H113" s="128"/>
      <c r="I113" s="89"/>
    </row>
    <row r="114" spans="2:9" ht="12.75">
      <c r="B114" s="148"/>
      <c r="C114" s="148"/>
      <c r="D114" s="128"/>
      <c r="E114" s="84"/>
      <c r="F114" s="84"/>
      <c r="G114" s="128"/>
      <c r="H114" s="128"/>
      <c r="I114" s="89"/>
    </row>
    <row r="115" spans="2:9" ht="12.75">
      <c r="B115" s="148"/>
      <c r="C115" s="148"/>
      <c r="D115" s="128"/>
      <c r="E115" s="84"/>
      <c r="F115" s="84"/>
      <c r="G115" s="128"/>
      <c r="H115" s="128"/>
      <c r="I115" s="89"/>
    </row>
    <row r="116" spans="1:9" ht="12.75">
      <c r="A116" s="125" t="s">
        <v>366</v>
      </c>
      <c r="B116" s="148"/>
      <c r="C116" s="148"/>
      <c r="D116" s="128"/>
      <c r="E116" s="84"/>
      <c r="F116" s="84"/>
      <c r="G116" s="128"/>
      <c r="H116" s="128"/>
      <c r="I116" s="89"/>
    </row>
    <row r="117" spans="1:9" ht="12.75">
      <c r="A117" t="s">
        <v>10</v>
      </c>
      <c r="B117" s="148"/>
      <c r="C117" s="148"/>
      <c r="D117" s="155">
        <v>13888</v>
      </c>
      <c r="E117" s="84"/>
      <c r="F117" s="84">
        <v>14018</v>
      </c>
      <c r="G117" s="155">
        <v>14018</v>
      </c>
      <c r="H117" s="128"/>
      <c r="I117" s="89"/>
    </row>
    <row r="118" spans="1:9" ht="12.75">
      <c r="A118" t="s">
        <v>187</v>
      </c>
      <c r="B118" s="148"/>
      <c r="C118" s="148"/>
      <c r="D118" s="155">
        <v>3622</v>
      </c>
      <c r="E118" s="84"/>
      <c r="F118" s="84">
        <v>3657</v>
      </c>
      <c r="G118" s="155">
        <v>3657</v>
      </c>
      <c r="H118" s="128"/>
      <c r="I118" s="89"/>
    </row>
    <row r="119" spans="1:9" ht="12.75">
      <c r="A119" t="s">
        <v>45</v>
      </c>
      <c r="B119" s="148"/>
      <c r="C119" s="148"/>
      <c r="D119" s="128">
        <f>SUM(D117:D118)</f>
        <v>17510</v>
      </c>
      <c r="E119" s="128">
        <f>SUM(E117:E118)</f>
        <v>0</v>
      </c>
      <c r="F119" s="128">
        <f>SUM(F117:F118)</f>
        <v>17675</v>
      </c>
      <c r="G119" s="128">
        <f>SUM(G117:G118)</f>
        <v>17675</v>
      </c>
      <c r="H119" s="128"/>
      <c r="I119" s="89"/>
    </row>
    <row r="120" spans="2:9" ht="12.75">
      <c r="B120" s="148"/>
      <c r="C120" s="148"/>
      <c r="D120" s="128"/>
      <c r="E120" s="84"/>
      <c r="F120" s="84"/>
      <c r="G120" s="128"/>
      <c r="H120" s="128"/>
      <c r="I120" s="89"/>
    </row>
    <row r="121" spans="2:9" ht="12.75">
      <c r="B121" s="148"/>
      <c r="C121" s="148"/>
      <c r="D121" s="128"/>
      <c r="E121" s="84"/>
      <c r="F121" s="84"/>
      <c r="G121" s="128"/>
      <c r="H121" s="128"/>
      <c r="I121" s="89"/>
    </row>
    <row r="122" spans="1:9" ht="12.75">
      <c r="A122" s="125" t="s">
        <v>367</v>
      </c>
      <c r="B122" s="148"/>
      <c r="C122" s="148"/>
      <c r="D122" s="128"/>
      <c r="E122" s="84"/>
      <c r="F122" s="84"/>
      <c r="G122" s="128"/>
      <c r="H122" s="128"/>
      <c r="I122" s="89"/>
    </row>
    <row r="123" spans="1:9" ht="12.75">
      <c r="A123" t="s">
        <v>10</v>
      </c>
      <c r="B123" s="148"/>
      <c r="C123" s="148"/>
      <c r="D123" s="155">
        <v>1170</v>
      </c>
      <c r="E123" s="84"/>
      <c r="F123" s="84">
        <v>1187</v>
      </c>
      <c r="G123" s="155">
        <v>1187</v>
      </c>
      <c r="H123" s="128"/>
      <c r="I123" s="89"/>
    </row>
    <row r="124" spans="1:9" ht="12.75">
      <c r="A124" t="s">
        <v>187</v>
      </c>
      <c r="B124" s="148"/>
      <c r="C124" s="148"/>
      <c r="D124" s="128"/>
      <c r="E124" s="84"/>
      <c r="F124" s="84"/>
      <c r="G124" s="128"/>
      <c r="H124" s="128"/>
      <c r="I124" s="89"/>
    </row>
    <row r="125" spans="1:9" ht="12.75">
      <c r="A125" t="s">
        <v>45</v>
      </c>
      <c r="B125" s="148"/>
      <c r="C125" s="148"/>
      <c r="D125" s="128">
        <f>SUM(D123:D124)</f>
        <v>1170</v>
      </c>
      <c r="E125" s="128">
        <f>SUM(E123:E124)</f>
        <v>0</v>
      </c>
      <c r="F125" s="128">
        <f>SUM(F123:F124)</f>
        <v>1187</v>
      </c>
      <c r="G125" s="128">
        <f>SUM(G123:G124)</f>
        <v>1187</v>
      </c>
      <c r="H125" s="128"/>
      <c r="I125" s="89"/>
    </row>
    <row r="126" spans="2:9" ht="12.75">
      <c r="B126" s="148"/>
      <c r="C126" s="148"/>
      <c r="D126" s="128"/>
      <c r="E126" s="84"/>
      <c r="F126" s="84"/>
      <c r="G126" s="128"/>
      <c r="H126" s="128"/>
      <c r="I126" s="89"/>
    </row>
    <row r="127" spans="2:9" ht="12.75">
      <c r="B127" s="148"/>
      <c r="C127" s="148"/>
      <c r="D127" s="128"/>
      <c r="E127" s="84"/>
      <c r="F127" s="84"/>
      <c r="G127" s="128"/>
      <c r="H127" s="128"/>
      <c r="I127" s="89"/>
    </row>
    <row r="128" spans="1:9" ht="12.75">
      <c r="A128" s="125" t="s">
        <v>368</v>
      </c>
      <c r="B128" s="148"/>
      <c r="C128" s="148"/>
      <c r="D128" s="128"/>
      <c r="E128" s="84"/>
      <c r="F128" s="84"/>
      <c r="G128" s="128"/>
      <c r="H128" s="128"/>
      <c r="I128" s="89"/>
    </row>
    <row r="129" spans="1:9" ht="12.75">
      <c r="A129" t="s">
        <v>10</v>
      </c>
      <c r="B129" s="148"/>
      <c r="C129" s="148"/>
      <c r="D129" s="155">
        <v>4666</v>
      </c>
      <c r="E129" s="84"/>
      <c r="F129" s="84">
        <v>4705</v>
      </c>
      <c r="G129" s="155">
        <v>4705</v>
      </c>
      <c r="H129" s="128"/>
      <c r="I129" s="89"/>
    </row>
    <row r="130" spans="1:9" ht="12.75">
      <c r="A130" t="s">
        <v>187</v>
      </c>
      <c r="B130" s="148"/>
      <c r="C130" s="148"/>
      <c r="D130" s="155">
        <v>1784</v>
      </c>
      <c r="E130" s="84"/>
      <c r="F130" s="84">
        <v>1794</v>
      </c>
      <c r="G130" s="155">
        <v>1794</v>
      </c>
      <c r="H130" s="128"/>
      <c r="I130" s="89"/>
    </row>
    <row r="131" spans="1:9" ht="12.75">
      <c r="A131" t="s">
        <v>45</v>
      </c>
      <c r="B131" s="148"/>
      <c r="C131" s="148"/>
      <c r="D131" s="128">
        <f>SUM(D129:D130)</f>
        <v>6450</v>
      </c>
      <c r="E131" s="128">
        <f>SUM(E129:E130)</f>
        <v>0</v>
      </c>
      <c r="F131" s="128">
        <f>SUM(F129:F130)</f>
        <v>6499</v>
      </c>
      <c r="G131" s="128">
        <f>SUM(G129:G130)</f>
        <v>6499</v>
      </c>
      <c r="H131" s="128"/>
      <c r="I131" s="89"/>
    </row>
    <row r="132" spans="2:9" ht="12.75">
      <c r="B132" s="148"/>
      <c r="C132" s="148"/>
      <c r="D132" s="128"/>
      <c r="E132" s="84"/>
      <c r="F132" s="84"/>
      <c r="G132" s="128"/>
      <c r="H132" s="128"/>
      <c r="I132" s="89"/>
    </row>
    <row r="133" spans="2:9" ht="12.75">
      <c r="B133" s="148"/>
      <c r="C133" s="148"/>
      <c r="D133" s="128"/>
      <c r="E133" s="84"/>
      <c r="F133" s="84"/>
      <c r="G133" s="128"/>
      <c r="H133" s="128"/>
      <c r="I133" s="89"/>
    </row>
    <row r="134" spans="1:9" ht="12.75">
      <c r="A134" s="125" t="s">
        <v>369</v>
      </c>
      <c r="B134" s="148"/>
      <c r="C134" s="148"/>
      <c r="D134" s="128"/>
      <c r="E134" s="84"/>
      <c r="F134" s="84"/>
      <c r="G134" s="128"/>
      <c r="H134" s="128"/>
      <c r="I134" s="89"/>
    </row>
    <row r="135" spans="1:9" ht="12.75">
      <c r="A135" t="s">
        <v>10</v>
      </c>
      <c r="B135" s="148"/>
      <c r="C135" s="148"/>
      <c r="D135" s="155">
        <v>5259</v>
      </c>
      <c r="E135" s="84"/>
      <c r="F135" s="84">
        <v>5259</v>
      </c>
      <c r="G135" s="155">
        <v>6159</v>
      </c>
      <c r="H135" s="128"/>
      <c r="I135" s="89"/>
    </row>
    <row r="136" spans="1:9" ht="12.75">
      <c r="A136" t="s">
        <v>187</v>
      </c>
      <c r="B136" s="148"/>
      <c r="C136" s="148"/>
      <c r="D136" s="155">
        <v>1106</v>
      </c>
      <c r="E136" s="84"/>
      <c r="F136" s="84">
        <v>1106</v>
      </c>
      <c r="G136" s="155">
        <v>1346</v>
      </c>
      <c r="H136" s="128"/>
      <c r="I136" s="89"/>
    </row>
    <row r="137" spans="1:9" ht="12.75">
      <c r="A137" t="s">
        <v>45</v>
      </c>
      <c r="B137" s="148"/>
      <c r="C137" s="148"/>
      <c r="D137" s="128">
        <f>SUM(D135:D136)</f>
        <v>6365</v>
      </c>
      <c r="E137" s="128">
        <f>SUM(E135:E136)</f>
        <v>0</v>
      </c>
      <c r="F137" s="128">
        <f>SUM(F135:F136)</f>
        <v>6365</v>
      </c>
      <c r="G137" s="128">
        <f>SUM(G135:G136)</f>
        <v>7505</v>
      </c>
      <c r="H137" s="128"/>
      <c r="I137" s="89"/>
    </row>
    <row r="138" spans="2:9" ht="12.75">
      <c r="B138" s="148"/>
      <c r="C138" s="148"/>
      <c r="D138" s="128"/>
      <c r="E138" s="84"/>
      <c r="F138" s="84"/>
      <c r="G138" s="128"/>
      <c r="H138" s="128"/>
      <c r="I138" s="89"/>
    </row>
    <row r="139" spans="2:9" ht="12.75">
      <c r="B139" s="148"/>
      <c r="C139" s="148"/>
      <c r="D139" s="128"/>
      <c r="E139" s="84"/>
      <c r="F139" s="84"/>
      <c r="G139" s="128"/>
      <c r="H139" s="128"/>
      <c r="I139" s="89"/>
    </row>
    <row r="140" spans="1:9" ht="12.75">
      <c r="A140" s="125" t="s">
        <v>370</v>
      </c>
      <c r="B140" s="148"/>
      <c r="C140" s="148"/>
      <c r="D140" s="128"/>
      <c r="E140" s="84"/>
      <c r="F140" s="84"/>
      <c r="G140" s="128"/>
      <c r="H140" s="128"/>
      <c r="I140" s="89"/>
    </row>
    <row r="141" spans="1:9" ht="12.75">
      <c r="A141" t="s">
        <v>10</v>
      </c>
      <c r="B141" s="148"/>
      <c r="C141" s="148"/>
      <c r="D141" s="155">
        <v>7605</v>
      </c>
      <c r="E141" s="84"/>
      <c r="F141" s="84">
        <v>7823</v>
      </c>
      <c r="G141" s="155">
        <v>7823</v>
      </c>
      <c r="H141" s="128"/>
      <c r="I141" s="89"/>
    </row>
    <row r="142" spans="1:9" ht="12.75">
      <c r="A142" t="s">
        <v>187</v>
      </c>
      <c r="B142" s="148"/>
      <c r="C142" s="148"/>
      <c r="D142" s="155">
        <v>2034</v>
      </c>
      <c r="E142" s="84"/>
      <c r="F142" s="84">
        <v>2092</v>
      </c>
      <c r="G142" s="155">
        <v>2092</v>
      </c>
      <c r="H142" s="128"/>
      <c r="I142" s="89"/>
    </row>
    <row r="143" spans="1:9" ht="12.75">
      <c r="A143" t="s">
        <v>45</v>
      </c>
      <c r="B143" s="148"/>
      <c r="C143" s="148"/>
      <c r="D143" s="128">
        <f>SUM(D141:D142)</f>
        <v>9639</v>
      </c>
      <c r="E143" s="128">
        <f>SUM(E141:E142)</f>
        <v>0</v>
      </c>
      <c r="F143" s="128">
        <f>SUM(F141:F142)</f>
        <v>9915</v>
      </c>
      <c r="G143" s="128">
        <f>SUM(G141:G142)</f>
        <v>9915</v>
      </c>
      <c r="H143" s="128"/>
      <c r="I143" s="89"/>
    </row>
    <row r="144" spans="2:9" ht="12.75">
      <c r="B144" s="148"/>
      <c r="C144" s="148"/>
      <c r="D144" s="128"/>
      <c r="E144" s="84"/>
      <c r="F144" s="84"/>
      <c r="G144" s="128"/>
      <c r="H144" s="128"/>
      <c r="I144" s="89"/>
    </row>
    <row r="145" spans="2:7" ht="12.75">
      <c r="B145" s="136"/>
      <c r="C145" s="136"/>
      <c r="D145" s="39"/>
      <c r="G145" s="39"/>
    </row>
    <row r="146" spans="1:7" ht="12.75">
      <c r="A146" s="125" t="s">
        <v>198</v>
      </c>
      <c r="B146" s="136"/>
      <c r="C146" s="136"/>
      <c r="D146" s="39"/>
      <c r="G146" s="39"/>
    </row>
    <row r="147" spans="1:9" ht="12.75">
      <c r="A147" t="s">
        <v>12</v>
      </c>
      <c r="B147" s="136">
        <v>750</v>
      </c>
      <c r="C147" s="136">
        <v>714</v>
      </c>
      <c r="D147" s="126">
        <v>496</v>
      </c>
      <c r="F147" s="84">
        <v>1026</v>
      </c>
      <c r="G147" s="126">
        <v>988</v>
      </c>
      <c r="H147" s="126"/>
      <c r="I147" s="147"/>
    </row>
    <row r="148" spans="1:9" ht="12.75">
      <c r="A148" t="s">
        <v>199</v>
      </c>
      <c r="B148" s="136">
        <v>250</v>
      </c>
      <c r="C148" s="136">
        <v>0</v>
      </c>
      <c r="D148" s="126">
        <v>70</v>
      </c>
      <c r="F148" s="84">
        <v>70</v>
      </c>
      <c r="G148" s="126">
        <v>70</v>
      </c>
      <c r="H148" s="84"/>
      <c r="I148" s="147"/>
    </row>
    <row r="149" spans="1:9" ht="12.75">
      <c r="A149" t="s">
        <v>45</v>
      </c>
      <c r="B149" s="148">
        <f aca="true" t="shared" si="0" ref="B149:G149">SUM(B147:B148)</f>
        <v>1000</v>
      </c>
      <c r="C149" s="148">
        <f t="shared" si="0"/>
        <v>714</v>
      </c>
      <c r="D149" s="128">
        <f t="shared" si="0"/>
        <v>566</v>
      </c>
      <c r="E149" s="149">
        <f t="shared" si="0"/>
        <v>0</v>
      </c>
      <c r="F149" s="128">
        <f t="shared" si="0"/>
        <v>1096</v>
      </c>
      <c r="G149" s="227">
        <f t="shared" si="0"/>
        <v>1058</v>
      </c>
      <c r="H149" s="128"/>
      <c r="I149" s="89"/>
    </row>
    <row r="150" spans="2:9" ht="12.75">
      <c r="B150" s="148"/>
      <c r="C150" s="148"/>
      <c r="D150" s="149"/>
      <c r="E150" s="149"/>
      <c r="F150" s="149"/>
      <c r="G150" s="149"/>
      <c r="H150" s="128"/>
      <c r="I150" s="89"/>
    </row>
    <row r="151" spans="2:9" ht="12.75">
      <c r="B151" s="148"/>
      <c r="C151" s="148"/>
      <c r="D151" s="149"/>
      <c r="E151" s="149"/>
      <c r="F151" s="149"/>
      <c r="G151" s="149"/>
      <c r="H151" s="128"/>
      <c r="I151" s="89"/>
    </row>
    <row r="152" spans="2:9" ht="12.75">
      <c r="B152" s="148"/>
      <c r="C152" s="148"/>
      <c r="D152" s="149"/>
      <c r="E152" s="149"/>
      <c r="F152" s="149"/>
      <c r="G152" s="149"/>
      <c r="H152" s="128"/>
      <c r="I152" s="89"/>
    </row>
    <row r="153" spans="2:9" ht="12.75">
      <c r="B153" s="148"/>
      <c r="C153" s="148"/>
      <c r="D153" s="149"/>
      <c r="E153" s="149"/>
      <c r="F153" s="149"/>
      <c r="G153" s="149"/>
      <c r="H153" s="128"/>
      <c r="I153" s="89"/>
    </row>
    <row r="154" spans="2:9" ht="12.75">
      <c r="B154" s="148"/>
      <c r="C154" s="148"/>
      <c r="D154" s="149"/>
      <c r="E154" s="149"/>
      <c r="F154" s="149"/>
      <c r="G154" s="149"/>
      <c r="H154" s="128"/>
      <c r="I154" s="89"/>
    </row>
    <row r="155" spans="2:9" ht="12.75">
      <c r="B155" s="148"/>
      <c r="C155" s="148"/>
      <c r="D155" s="149"/>
      <c r="E155" s="149"/>
      <c r="F155" s="149"/>
      <c r="G155" s="149"/>
      <c r="H155" s="128"/>
      <c r="I155" s="89"/>
    </row>
    <row r="156" spans="2:9" ht="12.75">
      <c r="B156" s="136"/>
      <c r="C156" s="136"/>
      <c r="D156" s="39"/>
      <c r="G156" s="39"/>
      <c r="I156" s="89"/>
    </row>
    <row r="157" spans="1:9" ht="12.75">
      <c r="A157" s="125" t="s">
        <v>200</v>
      </c>
      <c r="B157" s="136"/>
      <c r="C157" s="136"/>
      <c r="D157" s="39"/>
      <c r="G157" s="39"/>
      <c r="I157" s="89"/>
    </row>
    <row r="158" spans="1:9" ht="12.75">
      <c r="A158" t="s">
        <v>12</v>
      </c>
      <c r="B158" s="136">
        <v>19874</v>
      </c>
      <c r="C158" s="136">
        <v>24255</v>
      </c>
      <c r="D158" s="126">
        <v>43392</v>
      </c>
      <c r="F158" s="84">
        <v>46667</v>
      </c>
      <c r="G158" s="126">
        <v>54667</v>
      </c>
      <c r="H158" s="84"/>
      <c r="I158" s="85"/>
    </row>
    <row r="159" spans="1:9" ht="12.75">
      <c r="A159" t="s">
        <v>188</v>
      </c>
      <c r="B159" s="136"/>
      <c r="C159" s="136"/>
      <c r="D159" s="126">
        <v>220</v>
      </c>
      <c r="F159" s="84">
        <v>220</v>
      </c>
      <c r="G159" s="126">
        <v>220</v>
      </c>
      <c r="H159" s="84"/>
      <c r="I159" s="85"/>
    </row>
    <row r="160" spans="1:9" ht="12.75">
      <c r="A160" t="s">
        <v>191</v>
      </c>
      <c r="B160" s="136">
        <v>25810</v>
      </c>
      <c r="C160" s="136">
        <v>20600</v>
      </c>
      <c r="D160" s="126"/>
      <c r="G160" s="126"/>
      <c r="H160" s="84"/>
      <c r="I160" s="85"/>
    </row>
    <row r="161" spans="1:9" ht="12.75">
      <c r="A161" t="s">
        <v>45</v>
      </c>
      <c r="B161" s="148">
        <f aca="true" t="shared" si="1" ref="B161:G161">SUM(B158:B160)</f>
        <v>45684</v>
      </c>
      <c r="C161" s="148">
        <f t="shared" si="1"/>
        <v>44855</v>
      </c>
      <c r="D161" s="128">
        <f t="shared" si="1"/>
        <v>43612</v>
      </c>
      <c r="E161" s="149">
        <f t="shared" si="1"/>
        <v>0</v>
      </c>
      <c r="F161" s="128">
        <f t="shared" si="1"/>
        <v>46887</v>
      </c>
      <c r="G161" s="128">
        <f t="shared" si="1"/>
        <v>54887</v>
      </c>
      <c r="H161" s="149"/>
      <c r="I161" s="89"/>
    </row>
    <row r="162" spans="2:9" ht="12.75">
      <c r="B162" s="148"/>
      <c r="C162" s="148"/>
      <c r="D162" s="149"/>
      <c r="G162" s="149"/>
      <c r="H162" s="149"/>
      <c r="I162" s="89"/>
    </row>
    <row r="163" spans="2:9" ht="12.75">
      <c r="B163" s="136"/>
      <c r="C163" s="136"/>
      <c r="D163" s="39"/>
      <c r="G163" s="39"/>
      <c r="I163" s="89"/>
    </row>
    <row r="164" spans="1:9" ht="12.75">
      <c r="A164" s="125" t="s">
        <v>41</v>
      </c>
      <c r="B164" s="136"/>
      <c r="C164" s="136"/>
      <c r="D164" s="39"/>
      <c r="G164" s="39"/>
      <c r="I164" s="89"/>
    </row>
    <row r="165" spans="1:9" ht="12.75">
      <c r="A165" t="s">
        <v>12</v>
      </c>
      <c r="B165" s="136">
        <v>14560</v>
      </c>
      <c r="C165" s="136">
        <v>23000</v>
      </c>
      <c r="D165" s="126">
        <v>10600</v>
      </c>
      <c r="E165" s="84"/>
      <c r="F165" s="84">
        <v>10600</v>
      </c>
      <c r="G165" s="126">
        <v>10600</v>
      </c>
      <c r="H165" s="84"/>
      <c r="I165" s="85"/>
    </row>
    <row r="166" spans="1:9" ht="12.75">
      <c r="A166" t="s">
        <v>45</v>
      </c>
      <c r="B166" s="148">
        <f aca="true" t="shared" si="2" ref="B166:G166">SUM(B165)</f>
        <v>14560</v>
      </c>
      <c r="C166" s="148">
        <f t="shared" si="2"/>
        <v>23000</v>
      </c>
      <c r="D166" s="128">
        <f t="shared" si="2"/>
        <v>10600</v>
      </c>
      <c r="E166" s="128">
        <f t="shared" si="2"/>
        <v>0</v>
      </c>
      <c r="F166" s="128">
        <f t="shared" si="2"/>
        <v>10600</v>
      </c>
      <c r="G166" s="128">
        <f t="shared" si="2"/>
        <v>10600</v>
      </c>
      <c r="H166" s="149"/>
      <c r="I166" s="89"/>
    </row>
    <row r="167" spans="2:9" ht="12.75">
      <c r="B167" s="148"/>
      <c r="C167" s="148"/>
      <c r="D167" s="149"/>
      <c r="G167" s="149"/>
      <c r="H167" s="149"/>
      <c r="I167" s="89"/>
    </row>
    <row r="168" spans="2:9" ht="12.75">
      <c r="B168" s="148"/>
      <c r="C168" s="148"/>
      <c r="D168" s="149"/>
      <c r="G168" s="149"/>
      <c r="H168" s="149"/>
      <c r="I168" s="89"/>
    </row>
    <row r="169" spans="1:9" ht="12.75">
      <c r="A169" s="125" t="s">
        <v>42</v>
      </c>
      <c r="B169" s="148"/>
      <c r="C169" s="148"/>
      <c r="H169" s="149"/>
      <c r="I169" s="89"/>
    </row>
    <row r="170" spans="1:9" ht="12.75">
      <c r="A170" t="s">
        <v>10</v>
      </c>
      <c r="B170" s="136"/>
      <c r="C170" s="136"/>
      <c r="D170" s="126">
        <v>74</v>
      </c>
      <c r="E170" s="84"/>
      <c r="F170" s="84">
        <v>74</v>
      </c>
      <c r="G170" s="126">
        <v>74</v>
      </c>
      <c r="H170" s="84"/>
      <c r="I170" s="85"/>
    </row>
    <row r="171" spans="1:9" ht="12.75">
      <c r="A171" t="s">
        <v>187</v>
      </c>
      <c r="B171" s="136"/>
      <c r="C171" s="136"/>
      <c r="D171" s="126">
        <v>20</v>
      </c>
      <c r="E171" s="84"/>
      <c r="F171" s="84">
        <v>20</v>
      </c>
      <c r="G171" s="126">
        <v>20</v>
      </c>
      <c r="H171" s="84"/>
      <c r="I171" s="85"/>
    </row>
    <row r="172" spans="1:9" ht="12.75">
      <c r="A172" t="s">
        <v>45</v>
      </c>
      <c r="B172" s="136"/>
      <c r="C172" s="136"/>
      <c r="D172" s="128">
        <f>SUM(D170:D171)</f>
        <v>94</v>
      </c>
      <c r="E172" s="128">
        <f>SUM(E170:E171)</f>
        <v>0</v>
      </c>
      <c r="F172" s="128">
        <f>SUM(F170:F171)</f>
        <v>94</v>
      </c>
      <c r="G172" s="128">
        <f>SUM(G170:G171)</f>
        <v>94</v>
      </c>
      <c r="H172" s="128"/>
      <c r="I172" s="89"/>
    </row>
    <row r="173" spans="2:9" ht="12.75">
      <c r="B173" s="136"/>
      <c r="C173" s="136"/>
      <c r="D173" s="128"/>
      <c r="E173" s="126"/>
      <c r="F173" s="126"/>
      <c r="G173" s="128"/>
      <c r="H173" s="128"/>
      <c r="I173" s="89"/>
    </row>
    <row r="174" spans="2:9" ht="12.75">
      <c r="B174" s="136"/>
      <c r="C174" s="136"/>
      <c r="D174" s="39"/>
      <c r="G174" s="39"/>
      <c r="I174" s="89"/>
    </row>
    <row r="175" spans="1:9" ht="12.75">
      <c r="A175" s="125" t="s">
        <v>352</v>
      </c>
      <c r="B175" s="136"/>
      <c r="C175" s="136"/>
      <c r="D175" s="39"/>
      <c r="G175" s="39"/>
      <c r="I175" s="89"/>
    </row>
    <row r="176" spans="1:9" ht="12.75">
      <c r="A176" t="s">
        <v>10</v>
      </c>
      <c r="B176" s="136">
        <v>8342</v>
      </c>
      <c r="C176" s="136">
        <v>7707</v>
      </c>
      <c r="D176" s="126">
        <v>6275</v>
      </c>
      <c r="F176" s="84">
        <v>6275</v>
      </c>
      <c r="G176" s="126">
        <v>6275</v>
      </c>
      <c r="H176" s="84"/>
      <c r="I176" s="85"/>
    </row>
    <row r="177" spans="1:9" ht="12.75">
      <c r="A177" t="s">
        <v>187</v>
      </c>
      <c r="B177" s="136">
        <v>2980</v>
      </c>
      <c r="C177" s="136">
        <v>2829</v>
      </c>
      <c r="D177" s="126">
        <v>1675</v>
      </c>
      <c r="F177" s="84">
        <v>1675</v>
      </c>
      <c r="G177" s="126">
        <v>1675</v>
      </c>
      <c r="H177" s="84"/>
      <c r="I177" s="85"/>
    </row>
    <row r="178" spans="1:9" ht="12.75">
      <c r="A178" t="s">
        <v>188</v>
      </c>
      <c r="B178" s="136"/>
      <c r="C178" s="136"/>
      <c r="D178" s="126">
        <v>7200</v>
      </c>
      <c r="F178" s="84">
        <v>7200</v>
      </c>
      <c r="G178" s="126">
        <v>7200</v>
      </c>
      <c r="H178" s="84"/>
      <c r="I178" s="85"/>
    </row>
    <row r="179" spans="1:9" ht="12.75">
      <c r="A179" t="s">
        <v>12</v>
      </c>
      <c r="B179" s="136">
        <v>2054</v>
      </c>
      <c r="C179" s="136">
        <v>1904</v>
      </c>
      <c r="D179" s="126">
        <v>5610</v>
      </c>
      <c r="F179" s="84">
        <v>6058</v>
      </c>
      <c r="G179" s="126">
        <v>6058</v>
      </c>
      <c r="H179" s="84"/>
      <c r="I179" s="85"/>
    </row>
    <row r="180" spans="1:9" ht="12.75">
      <c r="A180" t="s">
        <v>45</v>
      </c>
      <c r="B180" s="148">
        <f aca="true" t="shared" si="3" ref="B180:G180">SUM(B176:B179)</f>
        <v>13376</v>
      </c>
      <c r="C180" s="148">
        <f t="shared" si="3"/>
        <v>12440</v>
      </c>
      <c r="D180" s="128">
        <f t="shared" si="3"/>
        <v>20760</v>
      </c>
      <c r="E180" s="128">
        <f t="shared" si="3"/>
        <v>0</v>
      </c>
      <c r="F180" s="128">
        <f t="shared" si="3"/>
        <v>21208</v>
      </c>
      <c r="G180" s="128">
        <f t="shared" si="3"/>
        <v>21208</v>
      </c>
      <c r="H180" s="128"/>
      <c r="I180" s="89"/>
    </row>
    <row r="181" spans="2:9" ht="12.75">
      <c r="B181" s="136"/>
      <c r="C181" s="136"/>
      <c r="D181" s="152"/>
      <c r="I181" s="89"/>
    </row>
    <row r="182" spans="2:9" ht="12.75">
      <c r="B182" s="148"/>
      <c r="C182" s="148"/>
      <c r="D182" s="39"/>
      <c r="G182" s="39"/>
      <c r="I182" s="89"/>
    </row>
    <row r="183" spans="1:9" ht="12.75">
      <c r="A183" s="153" t="s">
        <v>435</v>
      </c>
      <c r="B183" s="136"/>
      <c r="C183" s="136"/>
      <c r="D183" s="39"/>
      <c r="G183" s="154"/>
      <c r="H183" s="154"/>
      <c r="I183" s="89"/>
    </row>
    <row r="184" spans="1:9" ht="12.75">
      <c r="A184" t="s">
        <v>10</v>
      </c>
      <c r="B184" s="136"/>
      <c r="C184" s="136"/>
      <c r="D184" s="39"/>
      <c r="F184" s="84">
        <v>511</v>
      </c>
      <c r="G184" s="155">
        <v>511</v>
      </c>
      <c r="H184" s="155"/>
      <c r="I184" s="127"/>
    </row>
    <row r="185" spans="1:9" ht="12.75">
      <c r="A185" s="136" t="s">
        <v>187</v>
      </c>
      <c r="B185" s="136"/>
      <c r="C185" s="136"/>
      <c r="D185" s="39"/>
      <c r="F185" s="84">
        <v>102</v>
      </c>
      <c r="G185" s="155">
        <v>102</v>
      </c>
      <c r="H185" s="155"/>
      <c r="I185" s="127"/>
    </row>
    <row r="186" spans="1:9" ht="12.75">
      <c r="A186" s="136" t="s">
        <v>12</v>
      </c>
      <c r="B186" s="136"/>
      <c r="C186" s="136"/>
      <c r="D186" s="39"/>
      <c r="F186" s="84">
        <v>257</v>
      </c>
      <c r="G186" s="126">
        <v>257</v>
      </c>
      <c r="H186" s="84"/>
      <c r="I186" s="127"/>
    </row>
    <row r="187" spans="1:9" ht="12.75">
      <c r="A187" s="136" t="s">
        <v>45</v>
      </c>
      <c r="B187" s="136"/>
      <c r="C187" s="136"/>
      <c r="D187" s="39"/>
      <c r="F187" s="102">
        <f>SUM(F184:F186)</f>
        <v>870</v>
      </c>
      <c r="G187" s="156">
        <f>SUM(G184:G186)</f>
        <v>870</v>
      </c>
      <c r="H187" s="98"/>
      <c r="I187" s="89"/>
    </row>
    <row r="188" spans="1:9" ht="12.75">
      <c r="A188" s="136"/>
      <c r="B188" s="136"/>
      <c r="C188" s="136"/>
      <c r="D188" s="39"/>
      <c r="G188" s="156"/>
      <c r="H188" s="98"/>
      <c r="I188" s="89"/>
    </row>
    <row r="189" spans="1:9" ht="12.75">
      <c r="A189" s="136"/>
      <c r="B189" s="136"/>
      <c r="C189" s="136"/>
      <c r="D189" s="39"/>
      <c r="G189" s="156"/>
      <c r="H189" s="98"/>
      <c r="I189" s="89"/>
    </row>
    <row r="190" spans="1:9" ht="12.75">
      <c r="A190" s="204" t="s">
        <v>471</v>
      </c>
      <c r="B190" s="136"/>
      <c r="C190" s="136"/>
      <c r="D190" s="39"/>
      <c r="G190" s="156"/>
      <c r="H190" s="98"/>
      <c r="I190" s="89"/>
    </row>
    <row r="191" spans="1:9" ht="12.75">
      <c r="A191" t="s">
        <v>10</v>
      </c>
      <c r="B191" s="136"/>
      <c r="C191" s="136"/>
      <c r="D191" s="39"/>
      <c r="G191" s="155">
        <v>534</v>
      </c>
      <c r="H191" s="98"/>
      <c r="I191" s="89"/>
    </row>
    <row r="192" spans="1:9" ht="12.75">
      <c r="A192" s="136" t="s">
        <v>187</v>
      </c>
      <c r="B192" s="136"/>
      <c r="C192" s="136"/>
      <c r="D192" s="39"/>
      <c r="G192" s="155">
        <v>137</v>
      </c>
      <c r="H192" s="98"/>
      <c r="I192" s="89"/>
    </row>
    <row r="193" spans="1:9" ht="12.75">
      <c r="A193" s="136" t="s">
        <v>12</v>
      </c>
      <c r="B193" s="136"/>
      <c r="C193" s="136"/>
      <c r="D193" s="39"/>
      <c r="G193" s="155">
        <v>211</v>
      </c>
      <c r="H193" s="98"/>
      <c r="I193" s="89"/>
    </row>
    <row r="194" spans="1:9" ht="12.75">
      <c r="A194" s="136" t="s">
        <v>45</v>
      </c>
      <c r="B194" s="136"/>
      <c r="C194" s="136"/>
      <c r="D194" s="39"/>
      <c r="G194" s="156">
        <f>SUM(G191:G193)</f>
        <v>882</v>
      </c>
      <c r="H194" s="98"/>
      <c r="I194" s="89"/>
    </row>
    <row r="195" spans="1:9" ht="12.75">
      <c r="A195" s="136"/>
      <c r="B195" s="136"/>
      <c r="C195" s="136"/>
      <c r="D195" s="39"/>
      <c r="G195" s="156"/>
      <c r="H195" s="98"/>
      <c r="I195" s="89"/>
    </row>
    <row r="196" spans="1:9" ht="12.75">
      <c r="A196" s="136"/>
      <c r="B196" s="136"/>
      <c r="C196" s="136"/>
      <c r="D196" s="39"/>
      <c r="G196" s="156"/>
      <c r="H196" s="98"/>
      <c r="I196" s="89"/>
    </row>
    <row r="197" spans="1:9" ht="12.75">
      <c r="A197" s="204" t="s">
        <v>472</v>
      </c>
      <c r="B197" s="136"/>
      <c r="C197" s="136"/>
      <c r="D197" s="39"/>
      <c r="G197" s="156"/>
      <c r="H197" s="98"/>
      <c r="I197" s="89"/>
    </row>
    <row r="198" spans="1:9" ht="12.75">
      <c r="A198" t="s">
        <v>10</v>
      </c>
      <c r="B198" s="136"/>
      <c r="C198" s="136"/>
      <c r="D198" s="39"/>
      <c r="G198" s="155">
        <v>211</v>
      </c>
      <c r="H198" s="98"/>
      <c r="I198" s="89"/>
    </row>
    <row r="199" spans="1:9" ht="12.75">
      <c r="A199" s="136" t="s">
        <v>187</v>
      </c>
      <c r="B199" s="136"/>
      <c r="C199" s="136"/>
      <c r="D199" s="39"/>
      <c r="G199" s="155">
        <v>53</v>
      </c>
      <c r="H199" s="98"/>
      <c r="I199" s="89"/>
    </row>
    <row r="200" spans="1:9" ht="12.75">
      <c r="A200" s="136" t="s">
        <v>12</v>
      </c>
      <c r="B200" s="136"/>
      <c r="C200" s="136"/>
      <c r="D200" s="39"/>
      <c r="G200" s="155">
        <v>54</v>
      </c>
      <c r="H200" s="98"/>
      <c r="I200" s="89"/>
    </row>
    <row r="201" spans="1:9" ht="12.75">
      <c r="A201" s="136" t="s">
        <v>45</v>
      </c>
      <c r="B201" s="136"/>
      <c r="C201" s="136"/>
      <c r="D201" s="39"/>
      <c r="G201" s="156">
        <f>SUM(G198:G200)</f>
        <v>318</v>
      </c>
      <c r="H201" s="98"/>
      <c r="I201" s="89"/>
    </row>
    <row r="202" spans="1:9" ht="12.75">
      <c r="A202" s="136"/>
      <c r="B202" s="136"/>
      <c r="C202" s="136"/>
      <c r="D202" s="39"/>
      <c r="G202" s="156"/>
      <c r="H202" s="98"/>
      <c r="I202" s="89"/>
    </row>
    <row r="203" spans="1:9" ht="12.75">
      <c r="A203" s="136"/>
      <c r="B203" s="136"/>
      <c r="C203" s="136"/>
      <c r="D203" s="39"/>
      <c r="G203" s="39"/>
      <c r="I203" s="89"/>
    </row>
    <row r="204" spans="1:9" ht="12.75">
      <c r="A204" s="125" t="s">
        <v>362</v>
      </c>
      <c r="B204" s="136"/>
      <c r="C204" s="136"/>
      <c r="D204" s="39"/>
      <c r="G204" s="39"/>
      <c r="I204" s="89"/>
    </row>
    <row r="205" spans="1:9" ht="12.75">
      <c r="A205" t="s">
        <v>12</v>
      </c>
      <c r="B205" s="136">
        <v>1360</v>
      </c>
      <c r="C205" s="136">
        <v>1310</v>
      </c>
      <c r="D205" s="126">
        <v>440</v>
      </c>
      <c r="E205" s="84"/>
      <c r="F205" s="84">
        <v>440</v>
      </c>
      <c r="G205" s="126">
        <v>440</v>
      </c>
      <c r="H205" s="84"/>
      <c r="I205" s="85"/>
    </row>
    <row r="206" spans="1:9" ht="12.75">
      <c r="A206" s="136" t="s">
        <v>191</v>
      </c>
      <c r="B206" s="136"/>
      <c r="C206" s="136"/>
      <c r="D206" s="126"/>
      <c r="E206" s="84"/>
      <c r="F206" s="84"/>
      <c r="G206" s="126"/>
      <c r="H206" s="84"/>
      <c r="I206" s="85"/>
    </row>
    <row r="207" spans="1:9" ht="12.75">
      <c r="A207" t="s">
        <v>45</v>
      </c>
      <c r="B207" s="148">
        <f>SUM(B205:B205)</f>
        <v>1360</v>
      </c>
      <c r="C207" s="148">
        <f>SUM(C205:C205)</f>
        <v>1310</v>
      </c>
      <c r="D207" s="128">
        <f>SUM(D205:D206)</f>
        <v>440</v>
      </c>
      <c r="E207" s="128">
        <f>SUM(E205:E206)</f>
        <v>0</v>
      </c>
      <c r="F207" s="128">
        <f>SUM(F205:F206)</f>
        <v>440</v>
      </c>
      <c r="G207" s="128">
        <f>SUM(G205:G206)</f>
        <v>440</v>
      </c>
      <c r="H207" s="128"/>
      <c r="I207" s="89"/>
    </row>
    <row r="208" spans="2:9" ht="12.75">
      <c r="B208" s="136"/>
      <c r="C208" s="136"/>
      <c r="D208" s="39"/>
      <c r="G208" s="39"/>
      <c r="I208" s="89"/>
    </row>
    <row r="209" spans="2:9" ht="12.75">
      <c r="B209" s="136"/>
      <c r="C209" s="136"/>
      <c r="D209" s="39"/>
      <c r="G209" s="39"/>
      <c r="I209" s="89"/>
    </row>
    <row r="210" spans="1:9" ht="12.75">
      <c r="A210" s="125" t="s">
        <v>29</v>
      </c>
      <c r="B210" s="136">
        <v>4200</v>
      </c>
      <c r="C210" s="136">
        <v>4000</v>
      </c>
      <c r="D210" s="126"/>
      <c r="E210" s="84"/>
      <c r="F210" s="84"/>
      <c r="G210" s="126"/>
      <c r="H210" s="84"/>
      <c r="I210" s="89"/>
    </row>
    <row r="211" spans="1:9" ht="12.75">
      <c r="A211" t="s">
        <v>10</v>
      </c>
      <c r="B211" s="136"/>
      <c r="C211" s="136"/>
      <c r="D211" s="126">
        <v>240</v>
      </c>
      <c r="E211" s="84"/>
      <c r="F211" s="84">
        <v>240</v>
      </c>
      <c r="G211" s="126">
        <v>240</v>
      </c>
      <c r="H211" s="84"/>
      <c r="I211" s="127"/>
    </row>
    <row r="212" spans="1:9" ht="12.75">
      <c r="A212" t="s">
        <v>12</v>
      </c>
      <c r="B212" s="136"/>
      <c r="C212" s="136"/>
      <c r="D212" s="126"/>
      <c r="E212" s="84"/>
      <c r="F212" s="84">
        <v>300</v>
      </c>
      <c r="G212" s="126">
        <v>300</v>
      </c>
      <c r="H212" s="84"/>
      <c r="I212" s="127"/>
    </row>
    <row r="213" spans="1:9" ht="12.75">
      <c r="A213" s="100" t="s">
        <v>190</v>
      </c>
      <c r="B213" s="136"/>
      <c r="C213" s="136"/>
      <c r="D213" s="126">
        <v>2000</v>
      </c>
      <c r="E213" s="84"/>
      <c r="F213" s="84">
        <v>2000</v>
      </c>
      <c r="G213" s="126">
        <v>2000</v>
      </c>
      <c r="H213" s="84"/>
      <c r="I213" s="127"/>
    </row>
    <row r="214" spans="1:9" ht="12.75">
      <c r="A214" s="100" t="s">
        <v>45</v>
      </c>
      <c r="B214" s="136"/>
      <c r="C214" s="136"/>
      <c r="D214" s="151">
        <f>SUM(D211:D213)</f>
        <v>2240</v>
      </c>
      <c r="E214" s="151">
        <f>SUM(E211:E213)</f>
        <v>0</v>
      </c>
      <c r="F214" s="151">
        <f>SUM(F211:F213)</f>
        <v>2540</v>
      </c>
      <c r="G214" s="151">
        <f>SUM(G211:G213)</f>
        <v>2540</v>
      </c>
      <c r="H214" s="151"/>
      <c r="I214" s="89"/>
    </row>
    <row r="215" spans="1:9" ht="12.75">
      <c r="A215" s="100"/>
      <c r="B215" s="136"/>
      <c r="C215" s="136"/>
      <c r="D215" s="126"/>
      <c r="E215" s="84"/>
      <c r="F215" s="84"/>
      <c r="G215" s="126"/>
      <c r="H215" s="84"/>
      <c r="I215" s="89"/>
    </row>
    <row r="216" spans="1:9" ht="12.75">
      <c r="A216" s="125"/>
      <c r="B216" s="136"/>
      <c r="C216" s="136"/>
      <c r="D216" s="126"/>
      <c r="E216" s="84"/>
      <c r="F216" s="84"/>
      <c r="G216" s="126"/>
      <c r="H216" s="84"/>
      <c r="I216" s="89"/>
    </row>
    <row r="217" spans="1:9" ht="12.75">
      <c r="A217" s="125" t="s">
        <v>353</v>
      </c>
      <c r="B217" s="136">
        <v>29740</v>
      </c>
      <c r="C217" s="136">
        <v>35050</v>
      </c>
      <c r="D217" s="126"/>
      <c r="E217" s="84"/>
      <c r="F217" s="84"/>
      <c r="G217" s="126"/>
      <c r="H217" s="84"/>
      <c r="I217" s="89"/>
    </row>
    <row r="218" spans="1:9" ht="12.75">
      <c r="A218" s="100" t="s">
        <v>190</v>
      </c>
      <c r="B218" s="136"/>
      <c r="C218" s="136"/>
      <c r="D218" s="126">
        <v>1000</v>
      </c>
      <c r="E218" s="84"/>
      <c r="F218" s="84">
        <v>2139</v>
      </c>
      <c r="G218" s="126">
        <v>2683</v>
      </c>
      <c r="H218" s="84"/>
      <c r="I218" s="127"/>
    </row>
    <row r="219" spans="1:9" ht="12.75">
      <c r="A219" s="100" t="s">
        <v>201</v>
      </c>
      <c r="B219" s="136"/>
      <c r="C219" s="136"/>
      <c r="D219" s="126">
        <v>180</v>
      </c>
      <c r="E219" s="84"/>
      <c r="F219" s="84">
        <v>385</v>
      </c>
      <c r="G219" s="126">
        <v>482</v>
      </c>
      <c r="H219" s="84"/>
      <c r="I219" s="127"/>
    </row>
    <row r="220" spans="1:9" ht="12.75">
      <c r="A220" s="100" t="s">
        <v>45</v>
      </c>
      <c r="B220" s="136"/>
      <c r="C220" s="136"/>
      <c r="D220" s="151">
        <f>SUM(D218:D219)</f>
        <v>1180</v>
      </c>
      <c r="E220" s="151">
        <f>SUM(E218:E219)</f>
        <v>0</v>
      </c>
      <c r="F220" s="151">
        <f>SUM(F218:F219)</f>
        <v>2524</v>
      </c>
      <c r="G220" s="151">
        <f>SUM(G218:G219)</f>
        <v>3165</v>
      </c>
      <c r="H220" s="151"/>
      <c r="I220" s="89"/>
    </row>
    <row r="221" spans="1:9" ht="12.75">
      <c r="A221" s="100"/>
      <c r="B221" s="136"/>
      <c r="C221" s="136"/>
      <c r="D221" s="151"/>
      <c r="E221" s="151"/>
      <c r="F221" s="151"/>
      <c r="G221" s="151"/>
      <c r="H221" s="151"/>
      <c r="I221" s="89"/>
    </row>
    <row r="222" spans="1:9" ht="12.75">
      <c r="A222" s="100"/>
      <c r="B222" s="136"/>
      <c r="C222" s="136"/>
      <c r="D222" s="151"/>
      <c r="E222" s="151"/>
      <c r="F222" s="151"/>
      <c r="G222" s="151"/>
      <c r="H222" s="151"/>
      <c r="I222" s="89"/>
    </row>
    <row r="223" spans="1:9" ht="12.75">
      <c r="A223" s="125" t="s">
        <v>24</v>
      </c>
      <c r="B223" s="136"/>
      <c r="C223" s="136"/>
      <c r="D223" s="151"/>
      <c r="E223" s="151"/>
      <c r="F223" s="151"/>
      <c r="G223" s="151"/>
      <c r="H223" s="151"/>
      <c r="I223" s="89"/>
    </row>
    <row r="224" spans="1:9" ht="12.75">
      <c r="A224" s="100" t="s">
        <v>190</v>
      </c>
      <c r="B224" s="136"/>
      <c r="C224" s="136"/>
      <c r="D224" s="150">
        <v>200</v>
      </c>
      <c r="E224" s="151"/>
      <c r="F224" s="150">
        <v>423</v>
      </c>
      <c r="G224" s="150">
        <v>560</v>
      </c>
      <c r="H224" s="151"/>
      <c r="I224" s="89"/>
    </row>
    <row r="225" spans="1:9" ht="12.75">
      <c r="A225" s="100" t="s">
        <v>45</v>
      </c>
      <c r="B225" s="136"/>
      <c r="C225" s="136"/>
      <c r="D225" s="151">
        <f>SUM(D224)</f>
        <v>200</v>
      </c>
      <c r="E225" s="151">
        <f>SUM(E224)</f>
        <v>0</v>
      </c>
      <c r="F225" s="151">
        <f>SUM(F224)</f>
        <v>423</v>
      </c>
      <c r="G225" s="151">
        <f>SUM(G224)</f>
        <v>560</v>
      </c>
      <c r="H225" s="151"/>
      <c r="I225" s="89"/>
    </row>
    <row r="226" spans="1:9" ht="12.75">
      <c r="A226" s="100"/>
      <c r="B226" s="136"/>
      <c r="C226" s="136"/>
      <c r="D226" s="151"/>
      <c r="E226" s="151"/>
      <c r="F226" s="151"/>
      <c r="G226" s="151"/>
      <c r="H226" s="151"/>
      <c r="I226" s="89"/>
    </row>
    <row r="227" spans="1:9" ht="12.75">
      <c r="A227" s="100"/>
      <c r="B227" s="136"/>
      <c r="C227" s="136"/>
      <c r="D227" s="151"/>
      <c r="E227" s="151"/>
      <c r="F227" s="151"/>
      <c r="G227" s="151"/>
      <c r="H227" s="151"/>
      <c r="I227" s="89"/>
    </row>
    <row r="228" spans="1:9" ht="12.75">
      <c r="A228" s="125" t="s">
        <v>354</v>
      </c>
      <c r="B228" s="136"/>
      <c r="C228" s="136"/>
      <c r="D228" s="151"/>
      <c r="E228" s="151"/>
      <c r="F228" s="151"/>
      <c r="G228" s="151"/>
      <c r="H228" s="151"/>
      <c r="I228" s="89"/>
    </row>
    <row r="229" spans="1:9" ht="12.75">
      <c r="A229" s="100" t="s">
        <v>190</v>
      </c>
      <c r="B229" s="136"/>
      <c r="C229" s="136"/>
      <c r="D229" s="150">
        <v>4000</v>
      </c>
      <c r="E229" s="151"/>
      <c r="F229" s="150">
        <v>4000</v>
      </c>
      <c r="G229" s="150">
        <v>4000</v>
      </c>
      <c r="H229" s="151"/>
      <c r="I229" s="89"/>
    </row>
    <row r="230" spans="1:9" ht="12.75">
      <c r="A230" s="100" t="s">
        <v>201</v>
      </c>
      <c r="B230" s="136"/>
      <c r="C230" s="136"/>
      <c r="D230" s="150">
        <v>720</v>
      </c>
      <c r="E230" s="151"/>
      <c r="F230" s="150">
        <v>720</v>
      </c>
      <c r="G230" s="150">
        <v>720</v>
      </c>
      <c r="H230" s="151"/>
      <c r="I230" s="89"/>
    </row>
    <row r="231" spans="1:9" ht="12.75">
      <c r="A231" s="100" t="s">
        <v>45</v>
      </c>
      <c r="B231" s="136"/>
      <c r="C231" s="136"/>
      <c r="D231" s="151">
        <f>SUM(D229:D230)</f>
        <v>4720</v>
      </c>
      <c r="E231" s="151">
        <f>SUM(E229:E230)</f>
        <v>0</v>
      </c>
      <c r="F231" s="151">
        <f>SUM(F229:F230)</f>
        <v>4720</v>
      </c>
      <c r="G231" s="151">
        <f>SUM(G229:G230)</f>
        <v>4720</v>
      </c>
      <c r="H231" s="151"/>
      <c r="I231" s="89"/>
    </row>
    <row r="232" spans="1:9" ht="12.75">
      <c r="A232" s="100"/>
      <c r="B232" s="136"/>
      <c r="C232" s="136"/>
      <c r="D232" s="151"/>
      <c r="E232" s="151"/>
      <c r="F232" s="151"/>
      <c r="G232" s="151"/>
      <c r="H232" s="151"/>
      <c r="I232" s="89"/>
    </row>
    <row r="233" spans="1:9" ht="12.75">
      <c r="A233" s="100"/>
      <c r="B233" s="136"/>
      <c r="C233" s="136"/>
      <c r="D233" s="151"/>
      <c r="E233" s="151"/>
      <c r="F233" s="151"/>
      <c r="G233" s="151"/>
      <c r="H233" s="151"/>
      <c r="I233" s="89"/>
    </row>
    <row r="234" spans="1:9" ht="12.75">
      <c r="A234" s="125" t="s">
        <v>23</v>
      </c>
      <c r="B234" s="136"/>
      <c r="C234" s="136"/>
      <c r="D234" s="151"/>
      <c r="E234" s="151"/>
      <c r="F234" s="151"/>
      <c r="G234" s="151"/>
      <c r="H234" s="151"/>
      <c r="I234" s="89"/>
    </row>
    <row r="235" spans="1:9" ht="12.75">
      <c r="A235" s="100" t="s">
        <v>190</v>
      </c>
      <c r="B235" s="136"/>
      <c r="C235" s="136"/>
      <c r="D235" s="150">
        <v>300</v>
      </c>
      <c r="E235" s="151"/>
      <c r="F235" s="150">
        <v>886</v>
      </c>
      <c r="G235" s="150">
        <v>1163</v>
      </c>
      <c r="H235" s="151"/>
      <c r="I235" s="89"/>
    </row>
    <row r="236" spans="1:9" ht="12.75">
      <c r="A236" s="100" t="s">
        <v>45</v>
      </c>
      <c r="B236" s="136"/>
      <c r="C236" s="136"/>
      <c r="D236" s="151">
        <f>SUM(D235)</f>
        <v>300</v>
      </c>
      <c r="E236" s="151">
        <f>SUM(E235)</f>
        <v>0</v>
      </c>
      <c r="F236" s="151">
        <f>SUM(F235)</f>
        <v>886</v>
      </c>
      <c r="G236" s="151">
        <f>SUM(G235)</f>
        <v>1163</v>
      </c>
      <c r="H236" s="151"/>
      <c r="I236" s="89"/>
    </row>
    <row r="237" spans="1:9" ht="12.75">
      <c r="A237" s="100"/>
      <c r="B237" s="136"/>
      <c r="C237" s="136"/>
      <c r="D237" s="151"/>
      <c r="E237" s="151"/>
      <c r="F237" s="151"/>
      <c r="G237" s="151"/>
      <c r="H237" s="151"/>
      <c r="I237" s="89"/>
    </row>
    <row r="238" spans="1:9" ht="12.75">
      <c r="A238" s="125"/>
      <c r="B238" s="136"/>
      <c r="C238" s="136"/>
      <c r="D238" s="126"/>
      <c r="E238" s="84"/>
      <c r="F238" s="84"/>
      <c r="G238" s="126"/>
      <c r="H238" s="84"/>
      <c r="I238" s="85"/>
    </row>
    <row r="239" spans="1:9" ht="12.75">
      <c r="A239" s="125" t="s">
        <v>355</v>
      </c>
      <c r="B239" s="136">
        <v>11800</v>
      </c>
      <c r="C239" s="136">
        <v>8800</v>
      </c>
      <c r="D239" s="126"/>
      <c r="E239" s="84"/>
      <c r="F239" s="84"/>
      <c r="G239" s="126"/>
      <c r="H239" s="84"/>
      <c r="I239" s="85"/>
    </row>
    <row r="240" spans="1:9" ht="12.75">
      <c r="A240" s="100" t="s">
        <v>190</v>
      </c>
      <c r="B240" s="136"/>
      <c r="C240" s="136"/>
      <c r="D240" s="126">
        <v>1000</v>
      </c>
      <c r="E240" s="84"/>
      <c r="F240" s="84">
        <v>1808</v>
      </c>
      <c r="G240" s="126">
        <v>2326</v>
      </c>
      <c r="H240" s="84"/>
      <c r="I240" s="85"/>
    </row>
    <row r="241" spans="1:9" ht="12.75">
      <c r="A241" s="100" t="s">
        <v>12</v>
      </c>
      <c r="B241" s="136"/>
      <c r="C241" s="136"/>
      <c r="D241" s="126"/>
      <c r="E241" s="84"/>
      <c r="F241" s="84"/>
      <c r="G241" s="126"/>
      <c r="H241" s="84"/>
      <c r="I241" s="85"/>
    </row>
    <row r="242" spans="1:9" ht="12.75">
      <c r="A242" t="s">
        <v>45</v>
      </c>
      <c r="B242" s="148">
        <f>SUM(B210:B239)</f>
        <v>45740</v>
      </c>
      <c r="C242" s="148">
        <f>SUM(C210:C239)</f>
        <v>47850</v>
      </c>
      <c r="D242" s="128">
        <f>SUM(D240:D241)</f>
        <v>1000</v>
      </c>
      <c r="E242" s="128">
        <f>SUM(E240:E241)</f>
        <v>0</v>
      </c>
      <c r="F242" s="128">
        <f>SUM(F240:F241)</f>
        <v>1808</v>
      </c>
      <c r="G242" s="128">
        <f>SUM(G240:G241)</f>
        <v>2326</v>
      </c>
      <c r="H242" s="128"/>
      <c r="I242" s="89"/>
    </row>
    <row r="243" spans="2:9" ht="12.75">
      <c r="B243" s="148"/>
      <c r="C243" s="148"/>
      <c r="D243" s="128"/>
      <c r="E243" s="128"/>
      <c r="F243" s="128"/>
      <c r="G243" s="128"/>
      <c r="H243" s="128"/>
      <c r="I243" s="89"/>
    </row>
    <row r="244" spans="2:9" ht="12.75">
      <c r="B244" s="148"/>
      <c r="C244" s="148"/>
      <c r="D244" s="128"/>
      <c r="E244" s="128"/>
      <c r="F244" s="128"/>
      <c r="G244" s="128"/>
      <c r="H244" s="128"/>
      <c r="I244" s="89"/>
    </row>
    <row r="245" spans="1:9" ht="12.75">
      <c r="A245" s="125" t="s">
        <v>26</v>
      </c>
      <c r="B245" s="148"/>
      <c r="C245" s="148"/>
      <c r="D245" s="128"/>
      <c r="E245" s="128"/>
      <c r="F245" s="128"/>
      <c r="G245" s="128"/>
      <c r="H245" s="128"/>
      <c r="I245" s="89"/>
    </row>
    <row r="246" spans="1:9" ht="12.75">
      <c r="A246" s="100" t="s">
        <v>190</v>
      </c>
      <c r="B246" s="148"/>
      <c r="C246" s="148"/>
      <c r="D246" s="155">
        <v>1200</v>
      </c>
      <c r="E246" s="128"/>
      <c r="F246" s="155">
        <v>1200</v>
      </c>
      <c r="G246" s="155">
        <v>1200</v>
      </c>
      <c r="H246" s="128"/>
      <c r="I246" s="89"/>
    </row>
    <row r="247" spans="1:9" ht="12.75">
      <c r="A247" t="s">
        <v>45</v>
      </c>
      <c r="B247" s="148"/>
      <c r="C247" s="148"/>
      <c r="D247" s="128">
        <f>SUM(D246)</f>
        <v>1200</v>
      </c>
      <c r="E247" s="128">
        <f>SUM(E246)</f>
        <v>0</v>
      </c>
      <c r="F247" s="128">
        <f>SUM(F246)</f>
        <v>1200</v>
      </c>
      <c r="G247" s="128">
        <f>SUM(G246)</f>
        <v>1200</v>
      </c>
      <c r="H247" s="128"/>
      <c r="I247" s="89"/>
    </row>
    <row r="248" spans="2:9" ht="12.75">
      <c r="B248" s="148"/>
      <c r="C248" s="148"/>
      <c r="D248" s="128"/>
      <c r="E248" s="128"/>
      <c r="F248" s="128"/>
      <c r="G248" s="128"/>
      <c r="H248" s="128"/>
      <c r="I248" s="89"/>
    </row>
    <row r="249" spans="2:9" ht="12.75">
      <c r="B249" s="148"/>
      <c r="C249" s="148"/>
      <c r="D249" s="128"/>
      <c r="E249" s="128"/>
      <c r="F249" s="128"/>
      <c r="G249" s="128"/>
      <c r="H249" s="128"/>
      <c r="I249" s="89"/>
    </row>
    <row r="250" spans="1:9" ht="12.75">
      <c r="A250" s="125" t="s">
        <v>28</v>
      </c>
      <c r="B250" s="148"/>
      <c r="C250" s="148"/>
      <c r="D250" s="128"/>
      <c r="E250" s="128"/>
      <c r="F250" s="128"/>
      <c r="G250" s="128"/>
      <c r="H250" s="128"/>
      <c r="I250" s="89"/>
    </row>
    <row r="251" spans="1:9" ht="12.75">
      <c r="A251" s="100" t="s">
        <v>190</v>
      </c>
      <c r="B251" s="148"/>
      <c r="C251" s="148"/>
      <c r="D251" s="155">
        <v>300</v>
      </c>
      <c r="E251" s="128"/>
      <c r="F251" s="155">
        <v>300</v>
      </c>
      <c r="G251" s="155">
        <v>300</v>
      </c>
      <c r="H251" s="128"/>
      <c r="I251" s="89"/>
    </row>
    <row r="252" spans="1:9" ht="12.75">
      <c r="A252" t="s">
        <v>45</v>
      </c>
      <c r="B252" s="148"/>
      <c r="C252" s="148"/>
      <c r="D252" s="128">
        <f>SUM(D251)</f>
        <v>300</v>
      </c>
      <c r="E252" s="128">
        <f>SUM(E251)</f>
        <v>0</v>
      </c>
      <c r="F252" s="128">
        <f>SUM(F251)</f>
        <v>300</v>
      </c>
      <c r="G252" s="128">
        <f>SUM(G251)</f>
        <v>300</v>
      </c>
      <c r="H252" s="128"/>
      <c r="I252" s="89"/>
    </row>
    <row r="253" spans="2:9" ht="12.75">
      <c r="B253" s="148"/>
      <c r="C253" s="148"/>
      <c r="D253" s="128"/>
      <c r="E253" s="128"/>
      <c r="F253" s="128"/>
      <c r="G253" s="128"/>
      <c r="H253" s="128"/>
      <c r="I253" s="89"/>
    </row>
    <row r="254" spans="2:9" ht="12.75">
      <c r="B254" s="148"/>
      <c r="C254" s="148"/>
      <c r="D254" s="128"/>
      <c r="E254" s="128"/>
      <c r="F254" s="128"/>
      <c r="G254" s="128"/>
      <c r="H254" s="128"/>
      <c r="I254" s="89"/>
    </row>
    <row r="255" spans="1:9" ht="12.75">
      <c r="A255" s="125" t="s">
        <v>356</v>
      </c>
      <c r="B255" s="148"/>
      <c r="C255" s="148"/>
      <c r="D255" s="128"/>
      <c r="E255" s="128"/>
      <c r="F255" s="128"/>
      <c r="G255" s="128"/>
      <c r="H255" s="128"/>
      <c r="I255" s="89"/>
    </row>
    <row r="256" spans="1:9" ht="12.75">
      <c r="A256" s="100" t="s">
        <v>190</v>
      </c>
      <c r="B256" s="148"/>
      <c r="C256" s="148"/>
      <c r="D256" s="155">
        <v>200</v>
      </c>
      <c r="E256" s="128"/>
      <c r="F256" s="155">
        <v>200</v>
      </c>
      <c r="G256" s="155">
        <v>200</v>
      </c>
      <c r="H256" s="128"/>
      <c r="I256" s="89"/>
    </row>
    <row r="257" spans="1:9" ht="12.75">
      <c r="A257" t="s">
        <v>45</v>
      </c>
      <c r="B257" s="148"/>
      <c r="C257" s="148"/>
      <c r="D257" s="128">
        <f>SUM(D256)</f>
        <v>200</v>
      </c>
      <c r="E257" s="128">
        <f>SUM(E256)</f>
        <v>0</v>
      </c>
      <c r="F257" s="128">
        <f>SUM(F256)</f>
        <v>200</v>
      </c>
      <c r="G257" s="128">
        <f>SUM(G256)</f>
        <v>200</v>
      </c>
      <c r="H257" s="128"/>
      <c r="I257" s="89"/>
    </row>
    <row r="258" spans="2:9" ht="12.75">
      <c r="B258" s="148"/>
      <c r="C258" s="148"/>
      <c r="D258" s="128"/>
      <c r="E258" s="128"/>
      <c r="F258" s="128"/>
      <c r="G258" s="128"/>
      <c r="H258" s="128"/>
      <c r="I258" s="89"/>
    </row>
    <row r="259" spans="2:9" ht="12.75">
      <c r="B259" s="148"/>
      <c r="C259" s="148"/>
      <c r="D259" s="128"/>
      <c r="E259" s="128"/>
      <c r="F259" s="128"/>
      <c r="G259" s="128"/>
      <c r="H259" s="128"/>
      <c r="I259" s="89"/>
    </row>
    <row r="260" spans="1:9" ht="12.75">
      <c r="A260" s="125" t="s">
        <v>39</v>
      </c>
      <c r="B260" s="148"/>
      <c r="C260" s="148"/>
      <c r="D260" s="128"/>
      <c r="E260" s="128"/>
      <c r="F260" s="128"/>
      <c r="G260" s="128"/>
      <c r="H260" s="128"/>
      <c r="I260" s="89"/>
    </row>
    <row r="261" spans="1:9" ht="12.75">
      <c r="A261" s="100" t="s">
        <v>190</v>
      </c>
      <c r="B261" s="148"/>
      <c r="C261" s="148"/>
      <c r="D261" s="155">
        <v>1300</v>
      </c>
      <c r="E261" s="128"/>
      <c r="F261" s="155">
        <v>1300</v>
      </c>
      <c r="G261" s="155">
        <v>1300</v>
      </c>
      <c r="H261" s="128"/>
      <c r="I261" s="89"/>
    </row>
    <row r="262" spans="1:9" ht="12.75">
      <c r="A262" t="s">
        <v>45</v>
      </c>
      <c r="B262" s="148"/>
      <c r="C262" s="148"/>
      <c r="D262" s="128">
        <f>SUM(D261)</f>
        <v>1300</v>
      </c>
      <c r="E262" s="128">
        <f>SUM(E261)</f>
        <v>0</v>
      </c>
      <c r="F262" s="128">
        <f>SUM(F261)</f>
        <v>1300</v>
      </c>
      <c r="G262" s="128">
        <f>SUM(G261)</f>
        <v>1300</v>
      </c>
      <c r="H262" s="128"/>
      <c r="I262" s="89"/>
    </row>
    <row r="263" spans="2:9" ht="12.75">
      <c r="B263" s="148"/>
      <c r="C263" s="148"/>
      <c r="D263" s="128"/>
      <c r="E263" s="128"/>
      <c r="F263" s="128"/>
      <c r="G263" s="128"/>
      <c r="H263" s="128"/>
      <c r="I263" s="89"/>
    </row>
    <row r="264" spans="2:9" ht="12.75">
      <c r="B264" s="148"/>
      <c r="C264" s="148"/>
      <c r="D264" s="128"/>
      <c r="E264" s="128"/>
      <c r="F264" s="128"/>
      <c r="G264" s="128"/>
      <c r="H264" s="128"/>
      <c r="I264" s="89"/>
    </row>
    <row r="265" spans="1:9" ht="12.75">
      <c r="A265" s="125" t="s">
        <v>357</v>
      </c>
      <c r="B265" s="148"/>
      <c r="C265" s="148"/>
      <c r="D265" s="128"/>
      <c r="E265" s="128"/>
      <c r="F265" s="128"/>
      <c r="G265" s="128"/>
      <c r="H265" s="128"/>
      <c r="I265" s="89"/>
    </row>
    <row r="266" spans="1:9" ht="12.75">
      <c r="A266" s="100" t="s">
        <v>358</v>
      </c>
      <c r="B266" s="148"/>
      <c r="C266" s="148"/>
      <c r="D266" s="155">
        <v>200</v>
      </c>
      <c r="E266" s="128"/>
      <c r="F266" s="155">
        <v>200</v>
      </c>
      <c r="G266" s="155">
        <v>200</v>
      </c>
      <c r="H266" s="128"/>
      <c r="I266" s="89"/>
    </row>
    <row r="267" spans="1:9" ht="12.75">
      <c r="A267" s="100" t="s">
        <v>359</v>
      </c>
      <c r="B267" s="148"/>
      <c r="C267" s="148"/>
      <c r="D267" s="155">
        <v>1500</v>
      </c>
      <c r="E267" s="128"/>
      <c r="F267" s="155">
        <v>1500</v>
      </c>
      <c r="G267" s="155">
        <v>1500</v>
      </c>
      <c r="H267" s="128"/>
      <c r="I267" s="89"/>
    </row>
    <row r="268" spans="1:9" ht="12.75">
      <c r="A268" s="100" t="s">
        <v>360</v>
      </c>
      <c r="B268" s="148"/>
      <c r="C268" s="148"/>
      <c r="D268" s="155">
        <v>1600</v>
      </c>
      <c r="E268" s="128"/>
      <c r="F268" s="155">
        <v>1600</v>
      </c>
      <c r="G268" s="155">
        <v>1600</v>
      </c>
      <c r="H268" s="128"/>
      <c r="I268" s="89"/>
    </row>
    <row r="269" spans="1:9" ht="12.75">
      <c r="A269" t="s">
        <v>45</v>
      </c>
      <c r="B269" s="148"/>
      <c r="C269" s="148"/>
      <c r="D269" s="128">
        <f>SUM(D266:D268)</f>
        <v>3300</v>
      </c>
      <c r="E269" s="128">
        <f>SUM(E266:E268)</f>
        <v>0</v>
      </c>
      <c r="F269" s="128">
        <f>SUM(F266:F268)</f>
        <v>3300</v>
      </c>
      <c r="G269" s="128">
        <f>SUM(G266:G268)</f>
        <v>3300</v>
      </c>
      <c r="H269" s="128"/>
      <c r="I269" s="89"/>
    </row>
    <row r="270" spans="2:9" ht="12.75">
      <c r="B270" s="148"/>
      <c r="C270" s="148"/>
      <c r="D270" s="128"/>
      <c r="E270" s="128"/>
      <c r="F270" s="128"/>
      <c r="G270" s="128"/>
      <c r="H270" s="128"/>
      <c r="I270" s="89"/>
    </row>
    <row r="271" spans="2:9" ht="12.75">
      <c r="B271" s="148"/>
      <c r="C271" s="148"/>
      <c r="D271" s="128"/>
      <c r="E271" s="128"/>
      <c r="F271" s="128"/>
      <c r="G271" s="128"/>
      <c r="H271" s="128"/>
      <c r="I271" s="89"/>
    </row>
    <row r="272" spans="1:9" ht="12.75">
      <c r="A272" s="125" t="s">
        <v>361</v>
      </c>
      <c r="B272" s="148"/>
      <c r="C272" s="148"/>
      <c r="D272" s="128"/>
      <c r="E272" s="128"/>
      <c r="F272" s="128"/>
      <c r="G272" s="128"/>
      <c r="H272" s="128"/>
      <c r="I272" s="89"/>
    </row>
    <row r="273" spans="1:9" ht="12.75">
      <c r="A273" s="100" t="s">
        <v>190</v>
      </c>
      <c r="B273" s="148"/>
      <c r="C273" s="148"/>
      <c r="D273" s="155">
        <v>500</v>
      </c>
      <c r="E273" s="128"/>
      <c r="F273" s="155">
        <v>500</v>
      </c>
      <c r="G273" s="155">
        <v>500</v>
      </c>
      <c r="H273" s="128"/>
      <c r="I273" s="89"/>
    </row>
    <row r="274" spans="1:9" ht="12.75">
      <c r="A274" t="s">
        <v>45</v>
      </c>
      <c r="B274" s="148"/>
      <c r="C274" s="148"/>
      <c r="D274" s="128">
        <f>SUM(D273)</f>
        <v>500</v>
      </c>
      <c r="E274" s="128">
        <f>SUM(E273)</f>
        <v>0</v>
      </c>
      <c r="F274" s="128">
        <f>SUM(F273)</f>
        <v>500</v>
      </c>
      <c r="G274" s="128">
        <f>SUM(G273)</f>
        <v>500</v>
      </c>
      <c r="H274" s="128"/>
      <c r="I274" s="89"/>
    </row>
    <row r="275" spans="2:9" ht="12.75">
      <c r="B275" s="148"/>
      <c r="C275" s="148"/>
      <c r="D275" s="128"/>
      <c r="E275" s="128"/>
      <c r="F275" s="128"/>
      <c r="G275" s="128"/>
      <c r="H275" s="128"/>
      <c r="I275" s="89"/>
    </row>
    <row r="276" spans="2:9" ht="12.75">
      <c r="B276" s="148"/>
      <c r="C276" s="148"/>
      <c r="D276" s="128"/>
      <c r="E276" s="128"/>
      <c r="F276" s="128"/>
      <c r="G276" s="128"/>
      <c r="H276" s="128"/>
      <c r="I276" s="89"/>
    </row>
    <row r="277" spans="2:9" ht="12.75">
      <c r="B277" s="148"/>
      <c r="C277" s="148"/>
      <c r="D277" s="128"/>
      <c r="E277" s="128"/>
      <c r="F277" s="128"/>
      <c r="G277" s="128"/>
      <c r="H277" s="128"/>
      <c r="I277" s="89"/>
    </row>
    <row r="278" spans="2:9" ht="12.75">
      <c r="B278" s="148"/>
      <c r="C278" s="148"/>
      <c r="D278" s="128"/>
      <c r="E278" s="128"/>
      <c r="F278" s="128"/>
      <c r="G278" s="128"/>
      <c r="H278" s="128"/>
      <c r="I278" s="89"/>
    </row>
    <row r="279" spans="2:9" ht="12.75">
      <c r="B279" s="148"/>
      <c r="C279" s="148"/>
      <c r="D279" s="128"/>
      <c r="E279" s="128"/>
      <c r="F279" s="128"/>
      <c r="G279" s="128"/>
      <c r="H279" s="128"/>
      <c r="I279" s="89"/>
    </row>
    <row r="280" spans="2:9" ht="12.75">
      <c r="B280" s="148"/>
      <c r="C280" s="148"/>
      <c r="D280" s="128"/>
      <c r="E280" s="128"/>
      <c r="F280" s="128"/>
      <c r="G280" s="128"/>
      <c r="H280" s="128"/>
      <c r="I280" s="89"/>
    </row>
    <row r="281" spans="2:9" ht="12.75">
      <c r="B281" s="148"/>
      <c r="C281" s="148"/>
      <c r="D281" s="128"/>
      <c r="E281" s="128"/>
      <c r="F281" s="128"/>
      <c r="G281" s="128"/>
      <c r="H281" s="128"/>
      <c r="I281" s="89"/>
    </row>
    <row r="282" spans="2:9" ht="12.75">
      <c r="B282" s="148"/>
      <c r="C282" s="148"/>
      <c r="D282" s="128"/>
      <c r="E282" s="128"/>
      <c r="F282" s="128"/>
      <c r="G282" s="128"/>
      <c r="H282" s="128"/>
      <c r="I282" s="89"/>
    </row>
    <row r="283" spans="2:9" ht="12.75">
      <c r="B283" s="148"/>
      <c r="C283" s="148"/>
      <c r="D283" s="128"/>
      <c r="E283" s="128"/>
      <c r="F283" s="128"/>
      <c r="G283" s="128"/>
      <c r="H283" s="128"/>
      <c r="I283" s="89"/>
    </row>
    <row r="284" spans="2:9" ht="12.75">
      <c r="B284" s="148"/>
      <c r="C284" s="148"/>
      <c r="D284" s="128"/>
      <c r="E284" s="128"/>
      <c r="F284" s="128"/>
      <c r="G284" s="128"/>
      <c r="H284" s="128"/>
      <c r="I284" s="89"/>
    </row>
    <row r="285" spans="1:9" ht="12.75">
      <c r="A285" s="145" t="s">
        <v>463</v>
      </c>
      <c r="B285" s="148"/>
      <c r="C285" s="148"/>
      <c r="D285" s="128"/>
      <c r="E285" s="128"/>
      <c r="F285" s="128"/>
      <c r="G285" s="128"/>
      <c r="H285" s="128"/>
      <c r="I285" s="89"/>
    </row>
    <row r="286" spans="1:9" ht="12.75">
      <c r="A286" s="100" t="s">
        <v>190</v>
      </c>
      <c r="B286" s="148"/>
      <c r="C286" s="148"/>
      <c r="D286" s="128"/>
      <c r="E286" s="128"/>
      <c r="F286" s="128"/>
      <c r="G286" s="155">
        <v>406</v>
      </c>
      <c r="H286" s="128"/>
      <c r="I286" s="89"/>
    </row>
    <row r="287" spans="1:9" ht="12.75">
      <c r="A287" t="s">
        <v>45</v>
      </c>
      <c r="B287" s="148"/>
      <c r="C287" s="148"/>
      <c r="D287" s="128"/>
      <c r="E287" s="128"/>
      <c r="F287" s="128"/>
      <c r="G287" s="128">
        <f>SUM(G286)</f>
        <v>406</v>
      </c>
      <c r="H287" s="128"/>
      <c r="I287" s="89"/>
    </row>
    <row r="288" spans="2:9" ht="12.75">
      <c r="B288" s="148"/>
      <c r="C288" s="148"/>
      <c r="D288" s="128"/>
      <c r="E288" s="128"/>
      <c r="F288" s="128"/>
      <c r="G288" s="128"/>
      <c r="H288" s="128"/>
      <c r="I288" s="89"/>
    </row>
    <row r="289" spans="2:9" ht="12.75">
      <c r="B289" s="148"/>
      <c r="C289" s="148"/>
      <c r="D289" s="128"/>
      <c r="E289" s="128"/>
      <c r="F289" s="128"/>
      <c r="G289" s="128"/>
      <c r="H289" s="128"/>
      <c r="I289" s="89"/>
    </row>
    <row r="290" spans="1:9" ht="12.75">
      <c r="A290" s="145" t="s">
        <v>437</v>
      </c>
      <c r="B290" s="148"/>
      <c r="C290" s="148"/>
      <c r="D290" s="128"/>
      <c r="E290" s="128"/>
      <c r="F290" s="128"/>
      <c r="G290" s="128"/>
      <c r="H290" s="128"/>
      <c r="I290" s="89"/>
    </row>
    <row r="291" spans="1:9" ht="12.75">
      <c r="A291" t="s">
        <v>188</v>
      </c>
      <c r="B291" s="148"/>
      <c r="C291" s="148"/>
      <c r="D291" s="128"/>
      <c r="E291" s="128"/>
      <c r="F291" s="155">
        <v>35</v>
      </c>
      <c r="G291" s="155">
        <v>74</v>
      </c>
      <c r="H291" s="128"/>
      <c r="I291" s="89"/>
    </row>
    <row r="292" spans="1:9" ht="12.75">
      <c r="A292" t="s">
        <v>45</v>
      </c>
      <c r="B292" s="148"/>
      <c r="C292" s="148"/>
      <c r="D292" s="128"/>
      <c r="E292" s="128"/>
      <c r="F292" s="128">
        <f>SUM(F291)</f>
        <v>35</v>
      </c>
      <c r="G292" s="128">
        <f>SUM(G291)</f>
        <v>74</v>
      </c>
      <c r="H292" s="128"/>
      <c r="I292" s="89"/>
    </row>
    <row r="293" spans="2:9" ht="12.75">
      <c r="B293" s="148"/>
      <c r="C293" s="148"/>
      <c r="D293" s="128"/>
      <c r="E293" s="128"/>
      <c r="F293" s="128"/>
      <c r="G293" s="128"/>
      <c r="H293" s="128"/>
      <c r="I293" s="89"/>
    </row>
    <row r="294" spans="2:9" ht="12.75">
      <c r="B294" s="148"/>
      <c r="C294" s="148"/>
      <c r="D294" s="128"/>
      <c r="E294" s="128"/>
      <c r="F294" s="128"/>
      <c r="G294" s="128"/>
      <c r="H294" s="128"/>
      <c r="I294" s="89"/>
    </row>
    <row r="295" spans="1:9" ht="12.75">
      <c r="A295" s="145" t="s">
        <v>458</v>
      </c>
      <c r="B295" s="148"/>
      <c r="C295" s="148"/>
      <c r="D295" s="128"/>
      <c r="E295" s="128"/>
      <c r="F295" s="128"/>
      <c r="G295" s="128"/>
      <c r="H295" s="128"/>
      <c r="I295" s="89"/>
    </row>
    <row r="296" spans="1:9" ht="12.75">
      <c r="A296" s="100" t="s">
        <v>190</v>
      </c>
      <c r="B296" s="148"/>
      <c r="C296" s="148"/>
      <c r="D296" s="128"/>
      <c r="E296" s="128"/>
      <c r="F296" s="155">
        <v>10</v>
      </c>
      <c r="G296" s="155">
        <v>10</v>
      </c>
      <c r="H296" s="128"/>
      <c r="I296" s="89"/>
    </row>
    <row r="297" spans="1:9" ht="12.75">
      <c r="A297" t="s">
        <v>45</v>
      </c>
      <c r="B297" s="148"/>
      <c r="C297" s="148"/>
      <c r="D297" s="128"/>
      <c r="E297" s="128"/>
      <c r="F297" s="128">
        <f>SUM(F296)</f>
        <v>10</v>
      </c>
      <c r="G297" s="128">
        <f>SUM(G296)</f>
        <v>10</v>
      </c>
      <c r="H297" s="128"/>
      <c r="I297" s="89"/>
    </row>
    <row r="298" spans="2:9" ht="12.75">
      <c r="B298" s="148"/>
      <c r="C298" s="148"/>
      <c r="D298" s="128"/>
      <c r="E298" s="128"/>
      <c r="F298" s="128"/>
      <c r="G298" s="128"/>
      <c r="H298" s="128"/>
      <c r="I298" s="89"/>
    </row>
    <row r="299" spans="2:9" ht="12.75">
      <c r="B299" s="148"/>
      <c r="C299" s="148"/>
      <c r="D299" s="128"/>
      <c r="E299" s="128"/>
      <c r="F299" s="128"/>
      <c r="G299" s="128"/>
      <c r="H299" s="128"/>
      <c r="I299" s="89"/>
    </row>
    <row r="300" spans="2:9" ht="12.75">
      <c r="B300" s="148"/>
      <c r="C300" s="148"/>
      <c r="D300" s="128"/>
      <c r="E300" s="128"/>
      <c r="F300" s="128"/>
      <c r="G300" s="128"/>
      <c r="H300" s="128"/>
      <c r="I300" s="89"/>
    </row>
    <row r="301" spans="2:9" ht="12.75">
      <c r="B301" s="136"/>
      <c r="C301" s="136"/>
      <c r="D301" s="39"/>
      <c r="G301" s="39"/>
      <c r="I301" s="89"/>
    </row>
    <row r="302" spans="1:9" ht="12.75">
      <c r="A302" s="96" t="s">
        <v>202</v>
      </c>
      <c r="B302" s="148" t="e">
        <f>SUM(+B207+#REF!+B180+#REF!+#REF!+#REF!+B166+B161+B149+B81+B242)</f>
        <v>#REF!</v>
      </c>
      <c r="C302" s="148" t="e">
        <f>SUM(+C207+#REF!+C180+#REF!+#REF!+#REF!+C166+C161+C149+C81+C242)</f>
        <v>#REF!</v>
      </c>
      <c r="D302" s="149">
        <f>SUM(D44+D50+D56+D62+D69+D81+D86+D96+D101+D107+D113+D119+D125+D131+D137+D143+D149+D161+D166+D172+D180+D187+D207+D214+D220+D225+D231+D236+D242+D247+D252+D257+D262+D269+D274+D292)</f>
        <v>1091574</v>
      </c>
      <c r="E302" s="149">
        <f>SUM(E44+E50+E56+E62+E69+E81+E86+E96+E101+E107+E113+E119+E125+E131+E137+E143+E149+E161+E166+E172+E180+E187+E207+E214+E220+E225+E231+E236+E242+E247+E252+E257+E262+E269+E274+E292)</f>
        <v>0</v>
      </c>
      <c r="F302" s="149">
        <f>SUM(F44+F50+F56+F62+F69+F81+F86+F96+F101+F107+F113+F119+F125+F131+F137+F143+F149+F161+F166+F172+F180+F187+F207+F214+F220+F225+F231+F236+F242+F247+F252+F257+F262+F269+F274+F292+F297)</f>
        <v>1132037</v>
      </c>
      <c r="G302" s="149">
        <f>SUM(G44+G50+G56+G62+G69+G81+G86+G96+G101+G107+G113+G119+G125+G131+G137+G143+G149+G161+G166+G172+G180+G187+G207+G214+G220+G225+G231+G236+G242+G247+G252+G257+G262+G269+G274+G292+G201+G194+G287+G297)</f>
        <v>1019671</v>
      </c>
      <c r="H302" s="149"/>
      <c r="I302" s="89"/>
    </row>
    <row r="303" spans="2:9" ht="12.75">
      <c r="B303" s="136"/>
      <c r="C303" s="136"/>
      <c r="D303" s="39"/>
      <c r="G303" s="39"/>
      <c r="I303" s="89"/>
    </row>
    <row r="304" spans="1:9" ht="12.75">
      <c r="A304" s="96" t="s">
        <v>10</v>
      </c>
      <c r="B304" s="136" t="e">
        <f>SUM(#REF!+#REF!+B176+#REF!+B73)</f>
        <v>#REF!</v>
      </c>
      <c r="C304" s="136" t="e">
        <f>SUM(#REF!+#REF!+C176+#REF!+C73)</f>
        <v>#REF!</v>
      </c>
      <c r="D304" s="126">
        <f>SUM(D211+D184+D176+D170+D141+D135+D129+D123+D117+D111+D105+D73+D66+D41)</f>
        <v>114592</v>
      </c>
      <c r="E304" s="126">
        <f>SUM(E211+E184+E176+E170+E141+E135+E129+E123+E117+E111+E105+E73+E66+E41)</f>
        <v>0</v>
      </c>
      <c r="F304" s="126">
        <f>SUM(F211+F184+F176+F170+F141+F135+F129+F123+F117+F111+F105+F73+F66+F41)</f>
        <v>118580</v>
      </c>
      <c r="G304" s="126">
        <f>SUM(G211+G184+G176+G170+G141+G135+G129+G123+G117+G111+G105+G73+G66+G41+G198+G191)</f>
        <v>121184</v>
      </c>
      <c r="H304" s="126"/>
      <c r="I304" s="127"/>
    </row>
    <row r="305" spans="1:9" ht="12.75">
      <c r="A305" s="96" t="s">
        <v>187</v>
      </c>
      <c r="B305" s="136" t="e">
        <f>SUM(#REF!+#REF!+B177+#REF!+B74)</f>
        <v>#REF!</v>
      </c>
      <c r="C305" s="136" t="e">
        <f>SUM(#REF!+#REF!+C177+#REF!+C74)</f>
        <v>#REF!</v>
      </c>
      <c r="D305" s="126">
        <f>SUM(D230+D219+D185+D177+D171+D142+D136+D130+D124+D118+D112+D106+D74+D67+D42)</f>
        <v>29620</v>
      </c>
      <c r="E305" s="126">
        <f>SUM(E230+E219+E185+E177+E171+E142+E136+E130+E124+E118+E112+E106+E74+E67+E42)</f>
        <v>0</v>
      </c>
      <c r="F305" s="126">
        <f>SUM(F230+F219+F185+F177+F171+F142+F136+F130+F124+F118+F112+F106+F74+F67+F42)</f>
        <v>30244</v>
      </c>
      <c r="G305" s="126">
        <f>SUM(G230+G219+G185+G177+G171+G142+G136+G130+G124+G118+G112+G106+G74+G67+G42+G199+G192)</f>
        <v>31042</v>
      </c>
      <c r="H305" s="126"/>
      <c r="I305" s="127"/>
    </row>
    <row r="306" spans="1:9" ht="12.75">
      <c r="A306" s="96" t="s">
        <v>12</v>
      </c>
      <c r="B306" s="136" t="e">
        <f>SUM(B205+#REF!+B179+#REF!+#REF!+B165+B158+B147+B75)</f>
        <v>#REF!</v>
      </c>
      <c r="C306" s="136" t="e">
        <f>SUM(C205+#REF!+C179+#REF!+#REF!+C165+C158+C147+C75)</f>
        <v>#REF!</v>
      </c>
      <c r="D306" s="126">
        <f>SUM(D241+D205+D186+D179+D165+D158+D147+D75+D68+D60+D54+D48+D43)</f>
        <v>202839</v>
      </c>
      <c r="E306" s="126">
        <f>SUM(E241+E205+E186+E179+E165+E158+E147+E75+E68+E60+E54+E48+E43)</f>
        <v>0</v>
      </c>
      <c r="F306" s="126">
        <f>SUM(F241+F205+F186+F179+F165+F158+F147+F75+F68+F60+F54+F48+F43+F212)</f>
        <v>212104</v>
      </c>
      <c r="G306" s="126">
        <f>SUM(G241+G205+G186+G179+G165+G158+G147+G75+G68+G60+G54+G48+G43+G212+G200+G193)</f>
        <v>221806</v>
      </c>
      <c r="H306" s="126"/>
      <c r="I306" s="127"/>
    </row>
    <row r="307" spans="1:9" ht="12.75">
      <c r="A307" s="96" t="s">
        <v>203</v>
      </c>
      <c r="B307" s="136">
        <f>SUM(B242)</f>
        <v>45740</v>
      </c>
      <c r="C307" s="136">
        <f>SUM(C242)</f>
        <v>47850</v>
      </c>
      <c r="D307" s="126">
        <f>SUM(D273+D268+D267+D266+D261+D256+D251+D246+D240+D235+D229+D224+D218+D213)</f>
        <v>15300</v>
      </c>
      <c r="E307" s="126">
        <f>SUM(E273+E268+E267+E266+E261+E256+E251+E246+E240+E235+E229+E224+E218+E213)</f>
        <v>0</v>
      </c>
      <c r="F307" s="126">
        <f>SUM(F273+F268+F267+F266+F261+F256+F251+F246+F240+F235+F229+F224+F218+F213+F296)</f>
        <v>18066</v>
      </c>
      <c r="G307" s="126">
        <f>SUM(G273+G268+G267+G266+G261+G256+G251+G246+G240+G235+G229+G224+G218+G213+G296+G286)</f>
        <v>19948</v>
      </c>
      <c r="H307" s="126"/>
      <c r="I307" s="127"/>
    </row>
    <row r="308" spans="1:9" ht="12.75">
      <c r="A308" s="96" t="s">
        <v>188</v>
      </c>
      <c r="B308" s="136">
        <f>SUM(B160+B76)</f>
        <v>25863</v>
      </c>
      <c r="C308" s="136">
        <f>SUM(C160+C76)</f>
        <v>20908</v>
      </c>
      <c r="D308" s="126">
        <f>SUM(D291+D178+D159+D148+D100+D95+D85+D76)</f>
        <v>134231</v>
      </c>
      <c r="E308" s="126">
        <f>SUM(E291+E178+E159+E148+E100+E95+E85+E76)</f>
        <v>0</v>
      </c>
      <c r="F308" s="126">
        <f>SUM(F291+F178+F159+F148+F100+F95+F85+F76)</f>
        <v>145094</v>
      </c>
      <c r="G308" s="126">
        <f>SUM(G291+G178+G159+G148+G100+G95+G85+G76)</f>
        <v>155636</v>
      </c>
      <c r="H308" s="126"/>
      <c r="I308" s="127"/>
    </row>
    <row r="309" spans="1:9" ht="12.75">
      <c r="A309" s="96" t="s">
        <v>204</v>
      </c>
      <c r="B309" s="136">
        <f>SUM(B148)</f>
        <v>250</v>
      </c>
      <c r="C309" s="136">
        <f>SUM(C148)</f>
        <v>0</v>
      </c>
      <c r="D309" s="126">
        <f>D78</f>
        <v>735</v>
      </c>
      <c r="E309" s="126">
        <f>E78</f>
        <v>0</v>
      </c>
      <c r="F309" s="126">
        <f>F78</f>
        <v>735</v>
      </c>
      <c r="G309" s="126">
        <f>G78</f>
        <v>735</v>
      </c>
      <c r="H309" s="126"/>
      <c r="I309" s="127"/>
    </row>
    <row r="310" spans="1:9" ht="12.75">
      <c r="A310" s="96" t="s">
        <v>191</v>
      </c>
      <c r="B310" s="136"/>
      <c r="C310" s="136"/>
      <c r="D310" s="126"/>
      <c r="E310" s="126" t="e">
        <f>E206+#REF!+#REF!+E160+E77+E61+E55+E49</f>
        <v>#REF!</v>
      </c>
      <c r="F310" s="126"/>
      <c r="G310" s="126"/>
      <c r="H310" s="126"/>
      <c r="I310" s="127"/>
    </row>
    <row r="311" spans="1:9" ht="12.75">
      <c r="A311" s="96" t="s">
        <v>205</v>
      </c>
      <c r="B311" s="136"/>
      <c r="C311" s="136"/>
      <c r="D311" s="126">
        <f>SUM(D80)</f>
        <v>594257</v>
      </c>
      <c r="E311" s="126">
        <f>SUM(E80)</f>
        <v>0</v>
      </c>
      <c r="F311" s="126">
        <f>SUM(F80)</f>
        <v>607214</v>
      </c>
      <c r="G311" s="126">
        <f>SUM(G80)</f>
        <v>469320</v>
      </c>
      <c r="H311" s="126"/>
      <c r="I311" s="127"/>
    </row>
    <row r="312" spans="1:9" ht="12.75">
      <c r="A312" s="96" t="s">
        <v>345</v>
      </c>
      <c r="B312" s="136"/>
      <c r="C312" s="136"/>
      <c r="D312" s="126"/>
      <c r="E312" s="126"/>
      <c r="F312" s="126"/>
      <c r="G312" s="126"/>
      <c r="H312" s="126"/>
      <c r="I312" s="127"/>
    </row>
    <row r="313" spans="1:9" ht="12.75">
      <c r="A313" s="96" t="s">
        <v>206</v>
      </c>
      <c r="B313" s="148" t="e">
        <f>SUM(B304:B309)</f>
        <v>#REF!</v>
      </c>
      <c r="C313" s="148" t="e">
        <f>SUM(C304:C309)</f>
        <v>#REF!</v>
      </c>
      <c r="D313" s="128">
        <f>SUM(D304:D311)</f>
        <v>1091574</v>
      </c>
      <c r="E313" s="128" t="e">
        <f>SUM(E304:E311)</f>
        <v>#REF!</v>
      </c>
      <c r="F313" s="128">
        <f>SUM(F304:F311)</f>
        <v>1132037</v>
      </c>
      <c r="G313" s="128">
        <f>SUM(G304:G312)</f>
        <v>1019671</v>
      </c>
      <c r="H313" s="128"/>
      <c r="I313" s="89"/>
    </row>
  </sheetData>
  <mergeCells count="10">
    <mergeCell ref="A32:G32"/>
    <mergeCell ref="A33:G33"/>
    <mergeCell ref="A37:A38"/>
    <mergeCell ref="B37:B38"/>
    <mergeCell ref="C37:C38"/>
    <mergeCell ref="D38:E38"/>
    <mergeCell ref="A1:I1"/>
    <mergeCell ref="A3:I3"/>
    <mergeCell ref="A4:I4"/>
    <mergeCell ref="A5:I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  <headerFooter alignWithMargins="0">
    <oddHeader>&amp;R3/A. sz. melléklet a /2010.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6"/>
  <sheetViews>
    <sheetView workbookViewId="0" topLeftCell="A22">
      <selection activeCell="P30" sqref="P30"/>
    </sheetView>
  </sheetViews>
  <sheetFormatPr defaultColWidth="9.140625" defaultRowHeight="12.75"/>
  <cols>
    <col min="1" max="1" width="18.00390625" style="0" customWidth="1"/>
    <col min="4" max="4" width="8.140625" style="0" hidden="1" customWidth="1"/>
    <col min="5" max="5" width="0.13671875" style="0" hidden="1" customWidth="1"/>
    <col min="6" max="6" width="9.140625" style="0" hidden="1" customWidth="1"/>
    <col min="7" max="7" width="15.00390625" style="0" customWidth="1"/>
    <col min="8" max="8" width="0.13671875" style="0" hidden="1" customWidth="1"/>
    <col min="9" max="9" width="9.140625" style="0" hidden="1" customWidth="1"/>
    <col min="10" max="10" width="14.421875" style="0" customWidth="1"/>
    <col min="11" max="11" width="14.57421875" style="0" customWidth="1"/>
  </cols>
  <sheetData>
    <row r="1" spans="1:8" ht="15.75" hidden="1">
      <c r="A1" s="235"/>
      <c r="B1" s="275"/>
      <c r="C1" s="275"/>
      <c r="D1" s="275"/>
      <c r="E1" s="275"/>
      <c r="F1" s="275"/>
      <c r="G1" s="275"/>
      <c r="H1" s="275"/>
    </row>
    <row r="2" spans="1:8" ht="15.75" hidden="1">
      <c r="A2" s="116"/>
      <c r="B2" s="35"/>
      <c r="C2" s="35"/>
      <c r="D2" s="35"/>
      <c r="E2" s="35"/>
      <c r="F2" s="35"/>
      <c r="G2" s="35"/>
      <c r="H2" s="35"/>
    </row>
    <row r="3" spans="1:8" ht="15.75" hidden="1">
      <c r="A3" s="116"/>
      <c r="B3" s="35"/>
      <c r="C3" s="35"/>
      <c r="D3" s="35"/>
      <c r="E3" s="35"/>
      <c r="F3" s="35"/>
      <c r="G3" s="35"/>
      <c r="H3" s="35"/>
    </row>
    <row r="4" spans="1:8" ht="15.75" hidden="1">
      <c r="A4" s="235"/>
      <c r="B4" s="275"/>
      <c r="C4" s="275"/>
      <c r="D4" s="275"/>
      <c r="E4" s="275"/>
      <c r="F4" s="275"/>
      <c r="G4" s="275"/>
      <c r="H4" s="275"/>
    </row>
    <row r="5" spans="1:8" ht="15.75" hidden="1">
      <c r="A5" s="235"/>
      <c r="B5" s="275"/>
      <c r="C5" s="275"/>
      <c r="D5" s="275"/>
      <c r="E5" s="275"/>
      <c r="F5" s="275"/>
      <c r="G5" s="275"/>
      <c r="H5" s="275"/>
    </row>
    <row r="6" spans="1:8" ht="9" customHeight="1" hidden="1">
      <c r="A6" s="235"/>
      <c r="B6" s="275"/>
      <c r="C6" s="275"/>
      <c r="D6" s="275"/>
      <c r="E6" s="275"/>
      <c r="F6" s="275"/>
      <c r="G6" s="275"/>
      <c r="H6" s="275"/>
    </row>
    <row r="7" spans="1:8" ht="15.75" hidden="1">
      <c r="A7" s="28"/>
      <c r="B7" s="35"/>
      <c r="C7" s="35"/>
      <c r="D7" s="35"/>
      <c r="E7" s="35"/>
      <c r="F7" s="35"/>
      <c r="G7" s="35"/>
      <c r="H7" s="35"/>
    </row>
    <row r="8" spans="1:8" ht="15.75" hidden="1">
      <c r="A8" s="117"/>
      <c r="B8" s="35"/>
      <c r="C8" s="35"/>
      <c r="D8" s="35"/>
      <c r="E8" s="35"/>
      <c r="F8" s="35"/>
      <c r="G8" s="35"/>
      <c r="H8" s="35"/>
    </row>
    <row r="9" spans="1:8" ht="15.75" hidden="1">
      <c r="A9" s="117"/>
      <c r="B9" s="35"/>
      <c r="C9" s="35"/>
      <c r="D9" s="35"/>
      <c r="E9" s="35"/>
      <c r="F9" s="35"/>
      <c r="G9" s="35"/>
      <c r="H9" s="35"/>
    </row>
    <row r="10" spans="1:8" ht="15.75" hidden="1">
      <c r="A10" s="117"/>
      <c r="B10" s="35"/>
      <c r="C10" s="35"/>
      <c r="D10" s="35"/>
      <c r="E10" s="35"/>
      <c r="F10" s="35"/>
      <c r="G10" s="35"/>
      <c r="H10" s="35"/>
    </row>
    <row r="11" spans="1:8" ht="15.75" hidden="1">
      <c r="A11" s="117"/>
      <c r="B11" s="35"/>
      <c r="C11" s="35"/>
      <c r="D11" s="35"/>
      <c r="E11" s="35"/>
      <c r="F11" s="35"/>
      <c r="G11" s="35"/>
      <c r="H11" s="35"/>
    </row>
    <row r="12" spans="1:8" ht="15.75" hidden="1">
      <c r="A12" s="35"/>
      <c r="B12" s="35"/>
      <c r="C12" s="35"/>
      <c r="D12" s="35"/>
      <c r="E12" s="35"/>
      <c r="F12" s="35"/>
      <c r="G12" s="35"/>
      <c r="H12" s="51"/>
    </row>
    <row r="13" spans="1:8" ht="58.5" customHeight="1" hidden="1">
      <c r="A13" s="119"/>
      <c r="B13" s="119"/>
      <c r="C13" s="119"/>
      <c r="D13" s="119"/>
      <c r="E13" s="119"/>
      <c r="F13" s="119"/>
      <c r="G13" s="119"/>
      <c r="H13" s="119"/>
    </row>
    <row r="14" spans="1:8" ht="39.75" customHeight="1" hidden="1">
      <c r="A14" s="114"/>
      <c r="B14" s="60"/>
      <c r="C14" s="118"/>
      <c r="D14" s="60"/>
      <c r="E14" s="118"/>
      <c r="F14" s="118"/>
      <c r="G14" s="60"/>
      <c r="H14" s="60"/>
    </row>
    <row r="15" spans="1:8" ht="39.75" customHeight="1" hidden="1">
      <c r="A15" s="114"/>
      <c r="B15" s="60"/>
      <c r="C15" s="60"/>
      <c r="D15" s="60"/>
      <c r="E15" s="60"/>
      <c r="F15" s="60"/>
      <c r="G15" s="60"/>
      <c r="H15" s="60"/>
    </row>
    <row r="16" spans="1:8" ht="39.75" customHeight="1" hidden="1">
      <c r="A16" s="114"/>
      <c r="B16" s="60"/>
      <c r="C16" s="60"/>
      <c r="D16" s="60"/>
      <c r="E16" s="60"/>
      <c r="F16" s="60"/>
      <c r="G16" s="60"/>
      <c r="H16" s="60"/>
    </row>
    <row r="17" spans="1:8" ht="39.75" customHeight="1" hidden="1">
      <c r="A17" s="114"/>
      <c r="B17" s="60"/>
      <c r="C17" s="118"/>
      <c r="D17" s="60"/>
      <c r="E17" s="118"/>
      <c r="F17" s="118"/>
      <c r="G17" s="60"/>
      <c r="H17" s="60"/>
    </row>
    <row r="18" spans="1:8" ht="39.75" customHeight="1" hidden="1">
      <c r="A18" s="114"/>
      <c r="B18" s="60"/>
      <c r="C18" s="60"/>
      <c r="D18" s="60"/>
      <c r="E18" s="60"/>
      <c r="F18" s="60"/>
      <c r="G18" s="60"/>
      <c r="H18" s="60"/>
    </row>
    <row r="19" spans="1:8" ht="39.75" customHeight="1" hidden="1">
      <c r="A19" s="115"/>
      <c r="B19" s="49"/>
      <c r="C19" s="49"/>
      <c r="D19" s="49"/>
      <c r="E19" s="49"/>
      <c r="F19" s="49"/>
      <c r="G19" s="49"/>
      <c r="H19" s="49"/>
    </row>
    <row r="20" ht="12.75" hidden="1"/>
    <row r="21" ht="12.75" hidden="1"/>
    <row r="22" spans="1:11" ht="12.75">
      <c r="A22" s="96" t="s">
        <v>192</v>
      </c>
      <c r="B22" s="96"/>
      <c r="C22" s="96"/>
      <c r="D22" s="96"/>
      <c r="E22" s="96"/>
      <c r="F22" s="96"/>
      <c r="G22" s="96"/>
      <c r="H22" s="96"/>
      <c r="I22" s="96"/>
      <c r="J22" s="96"/>
      <c r="K22" t="s">
        <v>183</v>
      </c>
    </row>
    <row r="23" spans="1:10" ht="12.75">
      <c r="A23" s="96"/>
      <c r="B23" s="96"/>
      <c r="C23" s="96"/>
      <c r="D23" s="96"/>
      <c r="E23" s="96"/>
      <c r="F23" s="96"/>
      <c r="G23" s="96"/>
      <c r="H23" s="96"/>
      <c r="I23" s="96"/>
      <c r="J23" s="96"/>
    </row>
    <row r="24" spans="1:13" ht="12.75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1"/>
      <c r="L24" s="35"/>
      <c r="M24" s="35"/>
    </row>
    <row r="25" spans="1:13" ht="12.75">
      <c r="A25" s="106" t="s">
        <v>184</v>
      </c>
      <c r="B25" s="106"/>
      <c r="C25" s="106"/>
      <c r="D25" s="106"/>
      <c r="E25" s="106" t="s">
        <v>185</v>
      </c>
      <c r="F25" s="106"/>
      <c r="G25" s="105" t="s">
        <v>348</v>
      </c>
      <c r="H25" s="106"/>
      <c r="I25" s="106"/>
      <c r="J25" s="105" t="s">
        <v>532</v>
      </c>
      <c r="K25" s="105" t="s">
        <v>348</v>
      </c>
      <c r="L25" s="106"/>
      <c r="M25" s="124"/>
    </row>
    <row r="26" spans="1:13" ht="12.75">
      <c r="A26" s="123"/>
      <c r="B26" s="123"/>
      <c r="C26" s="123"/>
      <c r="D26" s="123"/>
      <c r="E26" s="123"/>
      <c r="F26" s="123"/>
      <c r="G26" s="81" t="s">
        <v>186</v>
      </c>
      <c r="H26" s="123"/>
      <c r="I26" s="123"/>
      <c r="J26" s="81" t="s">
        <v>531</v>
      </c>
      <c r="K26" s="81" t="s">
        <v>467</v>
      </c>
      <c r="L26" s="105"/>
      <c r="M26" s="124"/>
    </row>
    <row r="27" spans="1:13" ht="12.75">
      <c r="A27" s="106"/>
      <c r="B27" s="106"/>
      <c r="C27" s="106"/>
      <c r="D27" s="106"/>
      <c r="E27" s="106"/>
      <c r="F27" s="106"/>
      <c r="G27" s="105"/>
      <c r="H27" s="106"/>
      <c r="I27" s="106"/>
      <c r="J27" s="106"/>
      <c r="K27" s="105"/>
      <c r="L27" s="105"/>
      <c r="M27" s="124"/>
    </row>
    <row r="28" spans="1:13" ht="12.75">
      <c r="A28" s="125" t="s">
        <v>5</v>
      </c>
      <c r="G28" s="126"/>
      <c r="K28" s="126"/>
      <c r="L28" s="130"/>
      <c r="M28" s="110"/>
    </row>
    <row r="29" spans="1:13" ht="12.75">
      <c r="A29" t="s">
        <v>10</v>
      </c>
      <c r="E29">
        <v>15054</v>
      </c>
      <c r="G29" s="126">
        <v>8907</v>
      </c>
      <c r="J29" s="84">
        <v>8907</v>
      </c>
      <c r="K29" s="126">
        <v>8907</v>
      </c>
      <c r="L29" s="130"/>
      <c r="M29" s="109"/>
    </row>
    <row r="30" spans="1:13" ht="12.75">
      <c r="A30" t="s">
        <v>187</v>
      </c>
      <c r="E30">
        <v>5137</v>
      </c>
      <c r="G30" s="126">
        <v>2334</v>
      </c>
      <c r="J30" s="84">
        <v>2334</v>
      </c>
      <c r="K30" s="126">
        <v>2334</v>
      </c>
      <c r="L30" s="130"/>
      <c r="M30" s="109"/>
    </row>
    <row r="31" spans="1:13" ht="12.75">
      <c r="A31" t="s">
        <v>12</v>
      </c>
      <c r="E31">
        <v>11737</v>
      </c>
      <c r="G31" s="126">
        <v>14300</v>
      </c>
      <c r="J31" s="84">
        <v>14600</v>
      </c>
      <c r="K31" s="126">
        <v>14600</v>
      </c>
      <c r="L31" s="130"/>
      <c r="M31" s="109"/>
    </row>
    <row r="32" spans="1:13" ht="12.75">
      <c r="A32" t="s">
        <v>190</v>
      </c>
      <c r="G32" s="126">
        <v>4115</v>
      </c>
      <c r="J32" s="84">
        <v>4115</v>
      </c>
      <c r="K32" s="126">
        <v>4115</v>
      </c>
      <c r="L32" s="130"/>
      <c r="M32" s="109"/>
    </row>
    <row r="33" spans="1:13" ht="12.75">
      <c r="A33" t="s">
        <v>188</v>
      </c>
      <c r="G33" s="126"/>
      <c r="K33" s="126"/>
      <c r="L33" s="130"/>
      <c r="M33" s="109"/>
    </row>
    <row r="34" spans="1:13" ht="12.75">
      <c r="A34" t="s">
        <v>45</v>
      </c>
      <c r="E34" s="96">
        <v>31928</v>
      </c>
      <c r="G34" s="128">
        <f>SUM(G29:G33)</f>
        <v>29656</v>
      </c>
      <c r="H34" s="128">
        <f>SUM(H29:H33)</f>
        <v>0</v>
      </c>
      <c r="I34" s="128">
        <f>SUM(I29:I33)</f>
        <v>0</v>
      </c>
      <c r="J34" s="128">
        <f>SUM(J29:J33)</f>
        <v>29956</v>
      </c>
      <c r="K34" s="128">
        <f>SUM(K29:K33)</f>
        <v>29956</v>
      </c>
      <c r="L34" s="131"/>
      <c r="M34" s="110"/>
    </row>
    <row r="35" spans="7:13" ht="12.75">
      <c r="G35" s="126"/>
      <c r="K35" s="126"/>
      <c r="L35" s="130"/>
      <c r="M35" s="110"/>
    </row>
    <row r="36" spans="1:13" ht="12.75">
      <c r="A36" s="125" t="s">
        <v>3</v>
      </c>
      <c r="G36" s="126"/>
      <c r="K36" s="126"/>
      <c r="L36" s="130"/>
      <c r="M36" s="110"/>
    </row>
    <row r="37" spans="1:13" ht="12.75">
      <c r="A37" t="s">
        <v>12</v>
      </c>
      <c r="E37">
        <v>20427</v>
      </c>
      <c r="G37" s="126">
        <v>4500</v>
      </c>
      <c r="J37" s="84">
        <v>4500</v>
      </c>
      <c r="K37" s="126">
        <v>4500</v>
      </c>
      <c r="L37" s="130"/>
      <c r="M37" s="109"/>
    </row>
    <row r="38" spans="1:13" ht="12.75">
      <c r="A38" t="s">
        <v>45</v>
      </c>
      <c r="E38" s="96">
        <v>20427</v>
      </c>
      <c r="G38" s="128">
        <f>SUM(G37)</f>
        <v>4500</v>
      </c>
      <c r="H38" s="128">
        <f>SUM(H37)</f>
        <v>0</v>
      </c>
      <c r="I38" s="128">
        <f>SUM(I37)</f>
        <v>0</v>
      </c>
      <c r="J38" s="128">
        <f>SUM(J37)</f>
        <v>4500</v>
      </c>
      <c r="K38" s="128">
        <f>SUM(K37)</f>
        <v>4500</v>
      </c>
      <c r="L38" s="131"/>
      <c r="M38" s="110"/>
    </row>
    <row r="39" spans="7:13" ht="12.75">
      <c r="G39" s="126"/>
      <c r="K39" s="126"/>
      <c r="L39" s="130"/>
      <c r="M39" s="110"/>
    </row>
    <row r="40" spans="1:13" ht="12.75">
      <c r="A40" s="125" t="s">
        <v>371</v>
      </c>
      <c r="G40" s="126"/>
      <c r="K40" s="126"/>
      <c r="L40" s="130"/>
      <c r="M40" s="110"/>
    </row>
    <row r="41" spans="1:13" ht="12.75">
      <c r="A41" t="s">
        <v>10</v>
      </c>
      <c r="E41">
        <v>83709</v>
      </c>
      <c r="G41" s="126">
        <v>36914</v>
      </c>
      <c r="J41" s="84">
        <v>36914</v>
      </c>
      <c r="K41" s="126">
        <v>36914</v>
      </c>
      <c r="L41" s="130"/>
      <c r="M41" s="109"/>
    </row>
    <row r="42" spans="1:13" ht="12.75">
      <c r="A42" t="s">
        <v>187</v>
      </c>
      <c r="E42">
        <v>27481</v>
      </c>
      <c r="G42" s="126">
        <v>9761</v>
      </c>
      <c r="J42" s="84">
        <v>9761</v>
      </c>
      <c r="K42" s="126">
        <v>9761</v>
      </c>
      <c r="L42" s="130"/>
      <c r="M42" s="109"/>
    </row>
    <row r="43" spans="1:13" ht="12.75">
      <c r="A43" t="s">
        <v>12</v>
      </c>
      <c r="E43">
        <v>2941</v>
      </c>
      <c r="G43" s="126"/>
      <c r="K43" s="126"/>
      <c r="L43" s="130"/>
      <c r="M43" s="109"/>
    </row>
    <row r="44" spans="1:13" ht="12.75">
      <c r="A44" t="s">
        <v>190</v>
      </c>
      <c r="G44" s="126"/>
      <c r="K44" s="126"/>
      <c r="L44" s="130"/>
      <c r="M44" s="109"/>
    </row>
    <row r="45" spans="1:13" ht="12.75">
      <c r="A45" t="s">
        <v>188</v>
      </c>
      <c r="G45" s="126"/>
      <c r="K45" s="126"/>
      <c r="L45" s="130"/>
      <c r="M45" s="109"/>
    </row>
    <row r="46" spans="1:13" ht="12.75">
      <c r="A46" t="s">
        <v>191</v>
      </c>
      <c r="G46" s="126"/>
      <c r="K46" s="126"/>
      <c r="L46" s="130"/>
      <c r="M46" s="109"/>
    </row>
    <row r="47" spans="1:13" ht="12.75">
      <c r="A47" t="s">
        <v>45</v>
      </c>
      <c r="E47" s="96">
        <v>114131</v>
      </c>
      <c r="G47" s="128">
        <f>SUM(G41:G45)</f>
        <v>46675</v>
      </c>
      <c r="H47" s="128">
        <f>SUM(H41:H45)</f>
        <v>0</v>
      </c>
      <c r="I47" s="128">
        <f>SUM(I41:I45)</f>
        <v>0</v>
      </c>
      <c r="J47" s="128">
        <f>SUM(J41:J45)</f>
        <v>46675</v>
      </c>
      <c r="K47" s="128">
        <f>SUM(K41:K46)</f>
        <v>46675</v>
      </c>
      <c r="L47" s="131"/>
      <c r="M47" s="110"/>
    </row>
    <row r="48" spans="5:13" ht="12.75">
      <c r="E48" s="96"/>
      <c r="G48" s="128"/>
      <c r="K48" s="128"/>
      <c r="L48" s="131"/>
      <c r="M48" s="110"/>
    </row>
    <row r="49" spans="1:13" ht="12.75">
      <c r="A49" s="125" t="s">
        <v>372</v>
      </c>
      <c r="E49" s="96"/>
      <c r="G49" s="128"/>
      <c r="K49" s="128"/>
      <c r="L49" s="131"/>
      <c r="M49" s="110"/>
    </row>
    <row r="50" spans="1:13" ht="12.75">
      <c r="A50" t="s">
        <v>10</v>
      </c>
      <c r="E50" s="96"/>
      <c r="G50" s="155">
        <v>70190</v>
      </c>
      <c r="J50" s="84">
        <v>70430</v>
      </c>
      <c r="K50" s="155">
        <v>71496</v>
      </c>
      <c r="L50" s="131"/>
      <c r="M50" s="110"/>
    </row>
    <row r="51" spans="1:13" ht="12.75">
      <c r="A51" t="s">
        <v>187</v>
      </c>
      <c r="E51" s="96"/>
      <c r="G51" s="155">
        <v>18503</v>
      </c>
      <c r="J51" s="84">
        <v>18563</v>
      </c>
      <c r="K51" s="155">
        <v>18851</v>
      </c>
      <c r="L51" s="131"/>
      <c r="M51" s="110"/>
    </row>
    <row r="52" spans="1:13" ht="12.75">
      <c r="A52" t="s">
        <v>12</v>
      </c>
      <c r="E52" s="96"/>
      <c r="G52" s="155">
        <v>9215</v>
      </c>
      <c r="J52" s="84">
        <v>9418</v>
      </c>
      <c r="K52" s="155">
        <v>9107</v>
      </c>
      <c r="L52" s="131"/>
      <c r="M52" s="110"/>
    </row>
    <row r="53" spans="1:13" ht="12.75">
      <c r="A53" t="s">
        <v>190</v>
      </c>
      <c r="E53" s="96"/>
      <c r="G53" s="155">
        <v>4459</v>
      </c>
      <c r="J53" s="84">
        <v>5344</v>
      </c>
      <c r="K53" s="155">
        <v>5344</v>
      </c>
      <c r="L53" s="131"/>
      <c r="M53" s="110"/>
    </row>
    <row r="54" spans="1:13" ht="12.75">
      <c r="A54" t="s">
        <v>188</v>
      </c>
      <c r="E54" s="96"/>
      <c r="G54" s="155"/>
      <c r="J54" s="84"/>
      <c r="K54" s="128"/>
      <c r="L54" s="131"/>
      <c r="M54" s="110"/>
    </row>
    <row r="55" spans="1:13" ht="12.75">
      <c r="A55" t="s">
        <v>191</v>
      </c>
      <c r="E55" s="96"/>
      <c r="G55" s="155"/>
      <c r="J55" s="84"/>
      <c r="K55" s="155">
        <v>957</v>
      </c>
      <c r="L55" s="131"/>
      <c r="M55" s="110"/>
    </row>
    <row r="56" spans="1:13" ht="12.75">
      <c r="A56" t="s">
        <v>45</v>
      </c>
      <c r="E56" s="96"/>
      <c r="G56" s="128">
        <f>SUM(G50:G55)</f>
        <v>102367</v>
      </c>
      <c r="H56" s="128">
        <f>SUM(H50:H55)</f>
        <v>0</v>
      </c>
      <c r="I56" s="128">
        <f>SUM(I50:I55)</f>
        <v>0</v>
      </c>
      <c r="J56" s="128">
        <f>SUM(J50:J55)</f>
        <v>103755</v>
      </c>
      <c r="K56" s="128">
        <f>SUM(K50:K55)</f>
        <v>105755</v>
      </c>
      <c r="L56" s="131"/>
      <c r="M56" s="110"/>
    </row>
    <row r="57" spans="7:13" ht="12.75">
      <c r="G57" s="39"/>
      <c r="K57" s="39"/>
      <c r="L57" s="135"/>
      <c r="M57" s="110"/>
    </row>
    <row r="58" spans="1:13" ht="12.75">
      <c r="A58" s="125" t="s">
        <v>193</v>
      </c>
      <c r="G58" s="39"/>
      <c r="K58" s="39"/>
      <c r="L58" s="135"/>
      <c r="M58" s="110"/>
    </row>
    <row r="59" spans="1:17" ht="12.75">
      <c r="A59" t="s">
        <v>10</v>
      </c>
      <c r="E59">
        <v>12566</v>
      </c>
      <c r="G59" s="126">
        <v>9728</v>
      </c>
      <c r="H59" s="84"/>
      <c r="I59" s="84"/>
      <c r="J59" s="84">
        <v>9728</v>
      </c>
      <c r="K59" s="126">
        <v>9728</v>
      </c>
      <c r="L59" s="130"/>
      <c r="M59" s="109"/>
      <c r="Q59" s="125"/>
    </row>
    <row r="60" spans="1:13" ht="12.75">
      <c r="A60" t="s">
        <v>187</v>
      </c>
      <c r="E60">
        <v>4165</v>
      </c>
      <c r="G60" s="126">
        <v>2596</v>
      </c>
      <c r="H60" s="84"/>
      <c r="I60" s="84"/>
      <c r="J60" s="84">
        <v>2596</v>
      </c>
      <c r="K60" s="126">
        <v>2596</v>
      </c>
      <c r="L60" s="130"/>
      <c r="M60" s="109"/>
    </row>
    <row r="61" spans="1:13" ht="12.75">
      <c r="A61" t="s">
        <v>12</v>
      </c>
      <c r="E61">
        <v>145</v>
      </c>
      <c r="G61" s="126">
        <v>170</v>
      </c>
      <c r="H61" s="84"/>
      <c r="I61" s="84"/>
      <c r="J61" s="84">
        <v>170</v>
      </c>
      <c r="K61" s="126">
        <v>170</v>
      </c>
      <c r="L61" s="130"/>
      <c r="M61" s="109"/>
    </row>
    <row r="62" spans="1:13" ht="12.75">
      <c r="A62" t="s">
        <v>45</v>
      </c>
      <c r="E62" s="96">
        <v>16876</v>
      </c>
      <c r="G62" s="128">
        <f>SUM(G59:G61)</f>
        <v>12494</v>
      </c>
      <c r="H62" s="128">
        <f>SUM(H59:H61)</f>
        <v>0</v>
      </c>
      <c r="I62" s="128">
        <f>SUM(I59:I61)</f>
        <v>0</v>
      </c>
      <c r="J62" s="128">
        <f>SUM(J59:J61)</f>
        <v>12494</v>
      </c>
      <c r="K62" s="128">
        <f>SUM(K59:K61)</f>
        <v>12494</v>
      </c>
      <c r="L62" s="131"/>
      <c r="M62" s="110"/>
    </row>
    <row r="63" spans="7:13" ht="12.75">
      <c r="G63" s="126"/>
      <c r="H63" s="84"/>
      <c r="I63" s="84"/>
      <c r="J63" s="84"/>
      <c r="K63" s="126"/>
      <c r="L63" s="130"/>
      <c r="M63" s="110"/>
    </row>
    <row r="64" spans="1:13" ht="12.75">
      <c r="A64" s="125" t="s">
        <v>7</v>
      </c>
      <c r="G64" s="126"/>
      <c r="H64" s="84"/>
      <c r="I64" s="84"/>
      <c r="J64" s="84"/>
      <c r="K64" s="126"/>
      <c r="L64" s="130"/>
      <c r="M64" s="110"/>
    </row>
    <row r="65" spans="1:13" ht="12.75">
      <c r="A65" t="s">
        <v>12</v>
      </c>
      <c r="E65">
        <v>1200</v>
      </c>
      <c r="G65" s="126">
        <v>400</v>
      </c>
      <c r="H65" s="84"/>
      <c r="I65" s="84"/>
      <c r="J65" s="84">
        <v>400</v>
      </c>
      <c r="K65" s="126">
        <v>400</v>
      </c>
      <c r="L65" s="130"/>
      <c r="M65" s="109"/>
    </row>
    <row r="66" spans="1:13" ht="12.75">
      <c r="A66" t="s">
        <v>45</v>
      </c>
      <c r="E66" s="96">
        <v>6709</v>
      </c>
      <c r="G66" s="128">
        <f>SUM(G65)</f>
        <v>400</v>
      </c>
      <c r="H66" s="128">
        <f>SUM(H65)</f>
        <v>0</v>
      </c>
      <c r="I66" s="128">
        <f>SUM(I65)</f>
        <v>0</v>
      </c>
      <c r="J66" s="128">
        <f>SUM(J65)</f>
        <v>400</v>
      </c>
      <c r="K66" s="128">
        <f>SUM(K65:K65)</f>
        <v>400</v>
      </c>
      <c r="L66" s="131"/>
      <c r="M66" s="110"/>
    </row>
    <row r="67" spans="7:13" ht="12.75">
      <c r="G67" s="126"/>
      <c r="H67" s="84"/>
      <c r="I67" s="84"/>
      <c r="J67" s="84"/>
      <c r="K67" s="126"/>
      <c r="L67" s="130"/>
      <c r="M67" s="110"/>
    </row>
    <row r="68" spans="1:13" ht="12.75">
      <c r="A68" s="96" t="s">
        <v>194</v>
      </c>
      <c r="B68" s="96"/>
      <c r="C68" s="96"/>
      <c r="D68" s="96"/>
      <c r="E68" s="96" t="e">
        <f>#REF!+E66+E62+#REF!+E47+#REF!+#REF!+E38+E34+#REF!</f>
        <v>#REF!</v>
      </c>
      <c r="F68" s="96"/>
      <c r="G68" s="128">
        <f>SUM(G66+G62+G56+G47+G38+G34)</f>
        <v>196092</v>
      </c>
      <c r="H68" s="128">
        <f>SUM(H66+H62+H56+H47+H38+H34)</f>
        <v>0</v>
      </c>
      <c r="I68" s="128">
        <f>SUM(I66+I62+I56+I47+I38+I34)</f>
        <v>0</v>
      </c>
      <c r="J68" s="128">
        <f>SUM(J66+J62+J56+J47+J38+J34)</f>
        <v>197780</v>
      </c>
      <c r="K68" s="128">
        <f>SUM(K66+K62+K56+K47+K38+K34)</f>
        <v>199780</v>
      </c>
      <c r="L68" s="131"/>
      <c r="M68" s="110"/>
    </row>
    <row r="69" spans="7:13" ht="12.75">
      <c r="G69" s="126"/>
      <c r="H69" s="84"/>
      <c r="I69" s="84"/>
      <c r="J69" s="84"/>
      <c r="K69" s="126"/>
      <c r="L69" s="130"/>
      <c r="M69" s="110"/>
    </row>
    <row r="70" spans="1:13" ht="12.75">
      <c r="A70" s="96" t="s">
        <v>10</v>
      </c>
      <c r="B70" s="96"/>
      <c r="C70" s="96"/>
      <c r="D70" s="96"/>
      <c r="E70" s="96" t="e">
        <f>#REF!+E59+#REF!+E41+#REF!+#REF!+E29</f>
        <v>#REF!</v>
      </c>
      <c r="F70" s="96"/>
      <c r="G70" s="128">
        <f aca="true" t="shared" si="0" ref="G70:K71">SUM(G59+G50+G41+G29)</f>
        <v>125739</v>
      </c>
      <c r="H70" s="128">
        <f t="shared" si="0"/>
        <v>0</v>
      </c>
      <c r="I70" s="128">
        <f t="shared" si="0"/>
        <v>0</v>
      </c>
      <c r="J70" s="128">
        <f t="shared" si="0"/>
        <v>125979</v>
      </c>
      <c r="K70" s="128">
        <f t="shared" si="0"/>
        <v>127045</v>
      </c>
      <c r="L70" s="131"/>
      <c r="M70" s="110"/>
    </row>
    <row r="71" spans="1:13" ht="12.75">
      <c r="A71" s="96" t="s">
        <v>187</v>
      </c>
      <c r="B71" s="96"/>
      <c r="C71" s="96"/>
      <c r="D71" s="96"/>
      <c r="E71" s="96" t="e">
        <f>#REF!+E60+#REF!+E42+#REF!+#REF!+E30</f>
        <v>#REF!</v>
      </c>
      <c r="F71" s="96"/>
      <c r="G71" s="128">
        <f t="shared" si="0"/>
        <v>33194</v>
      </c>
      <c r="H71" s="128">
        <f t="shared" si="0"/>
        <v>0</v>
      </c>
      <c r="I71" s="128">
        <f t="shared" si="0"/>
        <v>0</v>
      </c>
      <c r="J71" s="128">
        <f t="shared" si="0"/>
        <v>33254</v>
      </c>
      <c r="K71" s="128">
        <f t="shared" si="0"/>
        <v>33542</v>
      </c>
      <c r="L71" s="131"/>
      <c r="M71" s="110"/>
    </row>
    <row r="72" spans="1:13" ht="12.75">
      <c r="A72" s="96" t="s">
        <v>12</v>
      </c>
      <c r="B72" s="96"/>
      <c r="C72" s="96"/>
      <c r="D72" s="96"/>
      <c r="E72" s="96" t="e">
        <f>#REF!+E65+E61+#REF!+E43+#REF!+#REF!+E37+E31+#REF!</f>
        <v>#REF!</v>
      </c>
      <c r="F72" s="96"/>
      <c r="G72" s="128">
        <f>SUM(G61+G52+G37+G31+G65)</f>
        <v>28585</v>
      </c>
      <c r="H72" s="128">
        <f>SUM(H61+H52+H37+H31+H65)</f>
        <v>0</v>
      </c>
      <c r="I72" s="128">
        <f>SUM(I61+I52+I37+I31+I65)</f>
        <v>0</v>
      </c>
      <c r="J72" s="128">
        <f>SUM(J61+J52+J37+J31+J65)</f>
        <v>29088</v>
      </c>
      <c r="K72" s="128">
        <f>SUM(K61+K52+K37+K31+K65)</f>
        <v>28777</v>
      </c>
      <c r="L72" s="131"/>
      <c r="M72" s="110"/>
    </row>
    <row r="73" spans="1:13" ht="12.75">
      <c r="A73" s="96" t="s">
        <v>190</v>
      </c>
      <c r="D73" s="96"/>
      <c r="E73" s="96"/>
      <c r="F73" s="96"/>
      <c r="G73" s="128">
        <f>SUM(G53+G44+G32)</f>
        <v>8574</v>
      </c>
      <c r="H73" s="128">
        <f>SUM(H53+H44+H32)</f>
        <v>0</v>
      </c>
      <c r="I73" s="128">
        <f>SUM(I53+I44+I32)</f>
        <v>0</v>
      </c>
      <c r="J73" s="128">
        <f>SUM(J53+J44+J32)</f>
        <v>9459</v>
      </c>
      <c r="K73" s="128">
        <f>SUM(K53+K44+K32)</f>
        <v>9459</v>
      </c>
      <c r="L73" s="131"/>
      <c r="M73" s="110"/>
    </row>
    <row r="74" spans="1:13" ht="12.75">
      <c r="A74" s="96" t="s">
        <v>188</v>
      </c>
      <c r="D74" s="96"/>
      <c r="E74" s="96"/>
      <c r="F74" s="96"/>
      <c r="G74" s="128"/>
      <c r="H74" s="128">
        <f>H45+H33</f>
        <v>0</v>
      </c>
      <c r="I74" s="128">
        <f>I45+I33</f>
        <v>0</v>
      </c>
      <c r="J74" s="128"/>
      <c r="K74" s="128">
        <f>K45+K33</f>
        <v>0</v>
      </c>
      <c r="L74" s="131"/>
      <c r="M74" s="110"/>
    </row>
    <row r="75" spans="1:13" ht="12.75">
      <c r="A75" s="96" t="s">
        <v>191</v>
      </c>
      <c r="D75" s="96"/>
      <c r="E75" s="96"/>
      <c r="F75" s="96"/>
      <c r="G75" s="128"/>
      <c r="H75" s="84"/>
      <c r="I75" s="84"/>
      <c r="J75" s="84"/>
      <c r="K75" s="128">
        <f>SUM(K46+K55)</f>
        <v>957</v>
      </c>
      <c r="L75" s="131"/>
      <c r="M75" s="110"/>
    </row>
    <row r="76" spans="1:13" ht="12.75">
      <c r="A76" s="96" t="s">
        <v>45</v>
      </c>
      <c r="B76" s="96"/>
      <c r="C76" s="96"/>
      <c r="D76" s="96"/>
      <c r="E76" s="96" t="e">
        <f>SUM(E70:E72)</f>
        <v>#REF!</v>
      </c>
      <c r="F76" s="96"/>
      <c r="G76" s="128">
        <f>SUM(G70:G75)</f>
        <v>196092</v>
      </c>
      <c r="H76" s="128">
        <f>SUM(H70:H75)</f>
        <v>0</v>
      </c>
      <c r="I76" s="128">
        <f>SUM(I70:I75)</f>
        <v>0</v>
      </c>
      <c r="J76" s="128">
        <f>SUM(J70:J75)</f>
        <v>197780</v>
      </c>
      <c r="K76" s="128">
        <f>SUM(K70:K75)</f>
        <v>199780</v>
      </c>
      <c r="L76" s="131"/>
      <c r="M76" s="110"/>
    </row>
  </sheetData>
  <mergeCells count="4">
    <mergeCell ref="A1:H1"/>
    <mergeCell ref="A4:H4"/>
    <mergeCell ref="A5:H5"/>
    <mergeCell ref="A6:H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&amp;R3/B. sz. melléklet a /2010.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L34"/>
  <sheetViews>
    <sheetView workbookViewId="0" topLeftCell="A1">
      <selection activeCell="L5" sqref="L5"/>
    </sheetView>
  </sheetViews>
  <sheetFormatPr defaultColWidth="9.140625" defaultRowHeight="12.75"/>
  <cols>
    <col min="3" max="3" width="16.140625" style="0" customWidth="1"/>
    <col min="4" max="6" width="9.140625" style="0" hidden="1" customWidth="1"/>
    <col min="7" max="7" width="14.00390625" style="0" customWidth="1"/>
    <col min="8" max="9" width="9.140625" style="0" hidden="1" customWidth="1"/>
    <col min="10" max="10" width="14.57421875" style="0" customWidth="1"/>
    <col min="11" max="11" width="16.28125" style="0" customWidth="1"/>
  </cols>
  <sheetData>
    <row r="4" spans="1:11" ht="12.75">
      <c r="A4" s="96" t="s">
        <v>468</v>
      </c>
      <c r="B4" s="96"/>
      <c r="C4" s="96"/>
      <c r="D4" s="96"/>
      <c r="E4" s="96"/>
      <c r="F4" s="96"/>
      <c r="G4" s="96"/>
      <c r="H4" s="96"/>
      <c r="I4" s="96"/>
      <c r="J4" s="96"/>
      <c r="K4" t="s">
        <v>183</v>
      </c>
    </row>
    <row r="5" spans="1:10" ht="12.75">
      <c r="A5" s="96"/>
      <c r="B5" s="96"/>
      <c r="C5" s="96"/>
      <c r="D5" s="96"/>
      <c r="E5" s="96"/>
      <c r="F5" s="96"/>
      <c r="G5" s="96"/>
      <c r="H5" s="96"/>
      <c r="I5" s="96"/>
      <c r="J5" s="96"/>
    </row>
    <row r="6" spans="1:12" ht="12.7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1"/>
      <c r="L6" s="35"/>
    </row>
    <row r="7" spans="1:12" ht="12.75">
      <c r="A7" s="106" t="s">
        <v>184</v>
      </c>
      <c r="B7" s="106"/>
      <c r="C7" s="106"/>
      <c r="D7" s="106"/>
      <c r="E7" s="106" t="s">
        <v>185</v>
      </c>
      <c r="F7" s="106"/>
      <c r="G7" s="105" t="s">
        <v>348</v>
      </c>
      <c r="H7" s="106"/>
      <c r="I7" s="106"/>
      <c r="J7" s="105" t="s">
        <v>175</v>
      </c>
      <c r="K7" s="105" t="s">
        <v>348</v>
      </c>
      <c r="L7" s="106"/>
    </row>
    <row r="8" spans="1:12" ht="12.75">
      <c r="A8" s="123"/>
      <c r="B8" s="123"/>
      <c r="C8" s="123"/>
      <c r="D8" s="123"/>
      <c r="E8" s="123"/>
      <c r="F8" s="123"/>
      <c r="G8" s="81" t="s">
        <v>186</v>
      </c>
      <c r="H8" s="123"/>
      <c r="I8" s="123"/>
      <c r="J8" s="81" t="s">
        <v>531</v>
      </c>
      <c r="K8" s="81" t="s">
        <v>467</v>
      </c>
      <c r="L8" s="105"/>
    </row>
    <row r="9" spans="1:12" ht="12.75">
      <c r="A9" s="106"/>
      <c r="B9" s="106"/>
      <c r="C9" s="106"/>
      <c r="D9" s="106"/>
      <c r="E9" s="106"/>
      <c r="F9" s="106"/>
      <c r="G9" s="105"/>
      <c r="H9" s="106"/>
      <c r="I9" s="106"/>
      <c r="J9" s="106"/>
      <c r="K9" s="105"/>
      <c r="L9" s="105"/>
    </row>
    <row r="10" ht="12.75">
      <c r="L10" s="35"/>
    </row>
    <row r="11" spans="1:12" ht="12.75">
      <c r="A11" s="125" t="s">
        <v>469</v>
      </c>
      <c r="G11" s="126"/>
      <c r="K11" s="126"/>
      <c r="L11" s="130"/>
    </row>
    <row r="12" spans="1:12" ht="12.75">
      <c r="A12" t="s">
        <v>12</v>
      </c>
      <c r="E12">
        <v>11737</v>
      </c>
      <c r="G12" s="126">
        <v>26440</v>
      </c>
      <c r="J12" s="84">
        <v>26440</v>
      </c>
      <c r="K12" s="126">
        <v>26440</v>
      </c>
      <c r="L12" s="130"/>
    </row>
    <row r="13" spans="1:12" ht="12.75">
      <c r="A13" t="s">
        <v>190</v>
      </c>
      <c r="G13" s="126">
        <v>2665</v>
      </c>
      <c r="J13" s="84">
        <v>2665</v>
      </c>
      <c r="K13" s="126">
        <v>2665</v>
      </c>
      <c r="L13" s="130"/>
    </row>
    <row r="14" spans="1:12" ht="12.75">
      <c r="A14" t="s">
        <v>191</v>
      </c>
      <c r="G14" s="126"/>
      <c r="K14" s="126"/>
      <c r="L14" s="130"/>
    </row>
    <row r="15" spans="1:12" ht="12.75">
      <c r="A15" t="s">
        <v>45</v>
      </c>
      <c r="E15" s="96">
        <v>31928</v>
      </c>
      <c r="G15" s="128">
        <f>SUM(G12:G14)</f>
        <v>29105</v>
      </c>
      <c r="H15" s="128">
        <f>SUM(H12:H14)</f>
        <v>0</v>
      </c>
      <c r="I15" s="128">
        <f>SUM(I12:I14)</f>
        <v>0</v>
      </c>
      <c r="J15" s="128">
        <f>SUM(J12:J14)</f>
        <v>29105</v>
      </c>
      <c r="K15" s="128">
        <f>SUM(K12:K14)</f>
        <v>29105</v>
      </c>
      <c r="L15" s="131"/>
    </row>
    <row r="16" spans="7:12" ht="12.75">
      <c r="G16" s="126"/>
      <c r="K16" s="126"/>
      <c r="L16" s="130"/>
    </row>
    <row r="17" spans="7:12" ht="12.75">
      <c r="G17" s="126"/>
      <c r="K17" s="126"/>
      <c r="L17" s="130"/>
    </row>
    <row r="18" spans="1:12" ht="12.75">
      <c r="A18" s="125" t="s">
        <v>4</v>
      </c>
      <c r="L18" s="35"/>
    </row>
    <row r="19" spans="1:12" ht="12.75">
      <c r="A19" t="s">
        <v>10</v>
      </c>
      <c r="G19" s="84">
        <v>69759</v>
      </c>
      <c r="J19" s="84">
        <v>69759</v>
      </c>
      <c r="K19" s="84">
        <v>69759</v>
      </c>
      <c r="L19" s="107"/>
    </row>
    <row r="20" spans="1:12" ht="12.75">
      <c r="A20" t="s">
        <v>187</v>
      </c>
      <c r="G20" s="84">
        <v>18817</v>
      </c>
      <c r="J20" s="84">
        <v>18817</v>
      </c>
      <c r="K20" s="84">
        <v>18817</v>
      </c>
      <c r="L20" s="107"/>
    </row>
    <row r="21" spans="1:12" ht="12.75">
      <c r="A21" t="s">
        <v>12</v>
      </c>
      <c r="G21" s="84">
        <v>15870</v>
      </c>
      <c r="J21" s="84">
        <v>15870</v>
      </c>
      <c r="K21" s="84">
        <v>16242</v>
      </c>
      <c r="L21" s="107"/>
    </row>
    <row r="22" spans="1:12" ht="12.75">
      <c r="A22" t="s">
        <v>191</v>
      </c>
      <c r="G22" s="84"/>
      <c r="J22" s="84"/>
      <c r="K22" s="84">
        <v>214</v>
      </c>
      <c r="L22" s="107"/>
    </row>
    <row r="23" spans="1:12" ht="12.75">
      <c r="A23" t="s">
        <v>190</v>
      </c>
      <c r="G23" s="84"/>
      <c r="J23" s="84">
        <v>500</v>
      </c>
      <c r="K23" s="84">
        <v>500</v>
      </c>
      <c r="L23" s="107"/>
    </row>
    <row r="24" spans="1:12" ht="12.75">
      <c r="A24" t="s">
        <v>45</v>
      </c>
      <c r="G24" s="98">
        <f>SUM(G19:G23)</f>
        <v>104446</v>
      </c>
      <c r="H24">
        <f>SUM(H19:H23)</f>
        <v>0</v>
      </c>
      <c r="I24">
        <f>SUM(I19:I23)</f>
        <v>0</v>
      </c>
      <c r="J24" s="102">
        <f>SUM(J19:J23)</f>
        <v>104946</v>
      </c>
      <c r="K24" s="98">
        <f>SUM(K19:K23)</f>
        <v>105532</v>
      </c>
      <c r="L24" s="132"/>
    </row>
    <row r="25" ht="12.75">
      <c r="L25" s="35"/>
    </row>
    <row r="26" ht="12.75">
      <c r="L26" s="35"/>
    </row>
    <row r="27" spans="1:12" ht="12.75">
      <c r="A27" s="96" t="s">
        <v>470</v>
      </c>
      <c r="B27" s="96"/>
      <c r="C27" s="96"/>
      <c r="D27" s="96"/>
      <c r="E27" s="96"/>
      <c r="F27" s="96"/>
      <c r="G27" s="129">
        <f>G24+G15</f>
        <v>133551</v>
      </c>
      <c r="H27" s="129">
        <f>H24+H15</f>
        <v>0</v>
      </c>
      <c r="I27" s="129">
        <f>I24+I15</f>
        <v>0</v>
      </c>
      <c r="J27" s="129">
        <f>J24+J15</f>
        <v>134051</v>
      </c>
      <c r="K27" s="129">
        <f>K24+K15</f>
        <v>134637</v>
      </c>
      <c r="L27" s="133"/>
    </row>
    <row r="28" ht="12.75">
      <c r="L28" s="35"/>
    </row>
    <row r="29" spans="1:12" ht="12.75">
      <c r="A29" s="96" t="s">
        <v>10</v>
      </c>
      <c r="G29" s="129">
        <f aca="true" t="shared" si="0" ref="G29:K30">G19</f>
        <v>69759</v>
      </c>
      <c r="H29" s="129">
        <f t="shared" si="0"/>
        <v>0</v>
      </c>
      <c r="I29" s="129">
        <f t="shared" si="0"/>
        <v>0</v>
      </c>
      <c r="J29" s="129">
        <f t="shared" si="0"/>
        <v>69759</v>
      </c>
      <c r="K29" s="129">
        <f t="shared" si="0"/>
        <v>69759</v>
      </c>
      <c r="L29" s="133"/>
    </row>
    <row r="30" spans="1:12" ht="12.75">
      <c r="A30" s="96" t="s">
        <v>187</v>
      </c>
      <c r="G30" s="129">
        <f t="shared" si="0"/>
        <v>18817</v>
      </c>
      <c r="H30" s="129">
        <f t="shared" si="0"/>
        <v>0</v>
      </c>
      <c r="I30" s="129">
        <f t="shared" si="0"/>
        <v>0</v>
      </c>
      <c r="J30" s="129">
        <f t="shared" si="0"/>
        <v>18817</v>
      </c>
      <c r="K30" s="129">
        <f t="shared" si="0"/>
        <v>18817</v>
      </c>
      <c r="L30" s="133"/>
    </row>
    <row r="31" spans="1:12" ht="12.75">
      <c r="A31" s="96" t="s">
        <v>12</v>
      </c>
      <c r="G31" s="129">
        <f>G12+G21</f>
        <v>42310</v>
      </c>
      <c r="H31" s="129">
        <f>H12+H21</f>
        <v>0</v>
      </c>
      <c r="I31" s="129">
        <f>I12+I21</f>
        <v>0</v>
      </c>
      <c r="J31" s="129">
        <f>J12+J21</f>
        <v>42310</v>
      </c>
      <c r="K31" s="129">
        <f>K12+K21</f>
        <v>42682</v>
      </c>
      <c r="L31" s="133"/>
    </row>
    <row r="32" spans="1:12" ht="12.75">
      <c r="A32" s="96" t="s">
        <v>190</v>
      </c>
      <c r="G32" s="129">
        <f>G13</f>
        <v>2665</v>
      </c>
      <c r="H32" s="129">
        <f>H13</f>
        <v>0</v>
      </c>
      <c r="I32" s="129">
        <f>I13</f>
        <v>0</v>
      </c>
      <c r="J32" s="129">
        <f>J13+J23</f>
        <v>3165</v>
      </c>
      <c r="K32" s="129">
        <f>K13+K23</f>
        <v>3165</v>
      </c>
      <c r="L32" s="133"/>
    </row>
    <row r="33" spans="1:12" ht="12.75">
      <c r="A33" s="96" t="s">
        <v>191</v>
      </c>
      <c r="G33" s="129"/>
      <c r="H33" s="129">
        <f>H14+H23</f>
        <v>0</v>
      </c>
      <c r="I33" s="129">
        <f>I14+I23</f>
        <v>0</v>
      </c>
      <c r="J33" s="129"/>
      <c r="K33" s="129">
        <f>K14+K22</f>
        <v>214</v>
      </c>
      <c r="L33" s="133"/>
    </row>
    <row r="34" spans="1:12" ht="12.75">
      <c r="A34" s="96" t="s">
        <v>45</v>
      </c>
      <c r="G34" s="129">
        <f>SUM(G29:G33)</f>
        <v>133551</v>
      </c>
      <c r="H34" s="129">
        <f>SUM(H29:H33)</f>
        <v>0</v>
      </c>
      <c r="I34" s="129">
        <f>SUM(I29:I33)</f>
        <v>0</v>
      </c>
      <c r="J34" s="129">
        <f>SUM(J29:J33)</f>
        <v>134051</v>
      </c>
      <c r="K34" s="129">
        <f>SUM(K29:K33)</f>
        <v>134637</v>
      </c>
      <c r="L34" s="133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&amp;R3/C. számú melléklet a /2010.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M22" sqref="M21:M22"/>
    </sheetView>
  </sheetViews>
  <sheetFormatPr defaultColWidth="9.140625" defaultRowHeight="12.75"/>
  <cols>
    <col min="1" max="1" width="16.8515625" style="0" customWidth="1"/>
    <col min="4" max="4" width="1.57421875" style="0" customWidth="1"/>
    <col min="5" max="5" width="0.13671875" style="0" hidden="1" customWidth="1"/>
    <col min="6" max="6" width="10.57421875" style="0" hidden="1" customWidth="1"/>
    <col min="7" max="7" width="13.421875" style="0" customWidth="1"/>
    <col min="8" max="8" width="10.140625" style="0" hidden="1" customWidth="1"/>
    <col min="9" max="9" width="9.140625" style="0" hidden="1" customWidth="1"/>
    <col min="10" max="10" width="15.140625" style="0" customWidth="1"/>
    <col min="11" max="11" width="14.28125" style="0" customWidth="1"/>
  </cols>
  <sheetData>
    <row r="1" spans="1:8" ht="0.75" customHeight="1">
      <c r="A1" s="235"/>
      <c r="B1" s="275"/>
      <c r="C1" s="275"/>
      <c r="D1" s="275"/>
      <c r="E1" s="275"/>
      <c r="F1" s="275"/>
      <c r="G1" s="275"/>
      <c r="H1" s="275"/>
    </row>
    <row r="2" spans="1:8" ht="15.75" hidden="1">
      <c r="A2" s="116"/>
      <c r="B2" s="35"/>
      <c r="C2" s="35"/>
      <c r="D2" s="35"/>
      <c r="E2" s="35"/>
      <c r="F2" s="35"/>
      <c r="G2" s="35"/>
      <c r="H2" s="35"/>
    </row>
    <row r="3" spans="1:8" ht="15.75" hidden="1">
      <c r="A3" s="235"/>
      <c r="B3" s="275"/>
      <c r="C3" s="275"/>
      <c r="D3" s="275"/>
      <c r="E3" s="275"/>
      <c r="F3" s="275"/>
      <c r="G3" s="275"/>
      <c r="H3" s="275"/>
    </row>
    <row r="4" spans="1:8" ht="15.75" hidden="1">
      <c r="A4" s="235"/>
      <c r="B4" s="275"/>
      <c r="C4" s="275"/>
      <c r="D4" s="275"/>
      <c r="E4" s="275"/>
      <c r="F4" s="275"/>
      <c r="G4" s="275"/>
      <c r="H4" s="275"/>
    </row>
    <row r="5" spans="1:8" ht="15.75" hidden="1">
      <c r="A5" s="235"/>
      <c r="B5" s="275"/>
      <c r="C5" s="275"/>
      <c r="D5" s="275"/>
      <c r="E5" s="275"/>
      <c r="F5" s="275"/>
      <c r="G5" s="275"/>
      <c r="H5" s="275"/>
    </row>
    <row r="6" spans="1:8" ht="15.75" hidden="1">
      <c r="A6" s="117"/>
      <c r="B6" s="35"/>
      <c r="C6" s="35"/>
      <c r="D6" s="35"/>
      <c r="E6" s="35"/>
      <c r="F6" s="35"/>
      <c r="G6" s="35"/>
      <c r="H6" s="35"/>
    </row>
    <row r="7" spans="1:8" ht="15.75" hidden="1">
      <c r="A7" s="117"/>
      <c r="B7" s="35"/>
      <c r="C7" s="35"/>
      <c r="D7" s="35"/>
      <c r="E7" s="35"/>
      <c r="F7" s="35"/>
      <c r="G7" s="35"/>
      <c r="H7" s="35"/>
    </row>
    <row r="8" spans="1:8" ht="15.75" hidden="1">
      <c r="A8" s="117"/>
      <c r="B8" s="35"/>
      <c r="C8" s="35"/>
      <c r="D8" s="35"/>
      <c r="E8" s="35"/>
      <c r="F8" s="35"/>
      <c r="G8" s="35"/>
      <c r="H8" s="35"/>
    </row>
    <row r="9" spans="1:8" ht="15.75" hidden="1">
      <c r="A9" s="117"/>
      <c r="B9" s="35"/>
      <c r="C9" s="35"/>
      <c r="D9" s="35"/>
      <c r="E9" s="35"/>
      <c r="F9" s="35"/>
      <c r="G9" s="35"/>
      <c r="H9" s="35"/>
    </row>
    <row r="10" spans="1:8" ht="15.75" hidden="1">
      <c r="A10" s="117"/>
      <c r="B10" s="35"/>
      <c r="C10" s="35"/>
      <c r="D10" s="35"/>
      <c r="E10" s="35"/>
      <c r="F10" s="35"/>
      <c r="G10" s="35"/>
      <c r="H10" s="35"/>
    </row>
    <row r="11" spans="1:8" ht="15.75" hidden="1">
      <c r="A11" s="28"/>
      <c r="B11" s="35"/>
      <c r="C11" s="35"/>
      <c r="D11" s="35"/>
      <c r="E11" s="35"/>
      <c r="F11" s="35"/>
      <c r="G11" s="35"/>
      <c r="H11" s="35"/>
    </row>
    <row r="12" spans="1:8" ht="0.75" customHeight="1" hidden="1">
      <c r="A12" s="35"/>
      <c r="B12" s="35"/>
      <c r="C12" s="35"/>
      <c r="D12" s="35"/>
      <c r="E12" s="35"/>
      <c r="F12" s="35"/>
      <c r="G12" s="35"/>
      <c r="H12" s="51"/>
    </row>
    <row r="13" spans="1:8" ht="14.25" hidden="1">
      <c r="A13" s="115"/>
      <c r="B13" s="119"/>
      <c r="C13" s="119"/>
      <c r="D13" s="119"/>
      <c r="E13" s="119"/>
      <c r="F13" s="119"/>
      <c r="G13" s="119"/>
      <c r="H13" s="119"/>
    </row>
    <row r="14" spans="1:8" ht="39.75" customHeight="1" hidden="1">
      <c r="A14" s="114"/>
      <c r="B14" s="60"/>
      <c r="C14" s="50"/>
      <c r="D14" s="60"/>
      <c r="E14" s="134"/>
      <c r="F14" s="134"/>
      <c r="G14" s="60"/>
      <c r="H14" s="60"/>
    </row>
    <row r="15" spans="1:8" ht="39.75" customHeight="1" hidden="1">
      <c r="A15" s="114"/>
      <c r="B15" s="60"/>
      <c r="C15" s="50"/>
      <c r="D15" s="50"/>
      <c r="E15" s="50"/>
      <c r="F15" s="50"/>
      <c r="G15" s="60"/>
      <c r="H15" s="60"/>
    </row>
    <row r="16" spans="1:8" ht="15.75" hidden="1">
      <c r="A16" s="115"/>
      <c r="B16" s="49"/>
      <c r="C16" s="49"/>
      <c r="D16" s="49"/>
      <c r="E16" s="49"/>
      <c r="F16" s="49"/>
      <c r="G16" s="49"/>
      <c r="H16" s="49"/>
    </row>
    <row r="17" ht="15.75">
      <c r="A17" s="2"/>
    </row>
    <row r="20" spans="1:11" ht="12.75">
      <c r="A20" s="96" t="s">
        <v>182</v>
      </c>
      <c r="B20" s="96"/>
      <c r="C20" s="96"/>
      <c r="D20" s="96"/>
      <c r="E20" s="96"/>
      <c r="F20" s="96"/>
      <c r="G20" s="96"/>
      <c r="H20" s="96"/>
      <c r="I20" s="96"/>
      <c r="J20" s="96"/>
      <c r="K20" t="s">
        <v>183</v>
      </c>
    </row>
    <row r="21" spans="1:10" ht="12.75">
      <c r="A21" s="96"/>
      <c r="B21" s="96"/>
      <c r="C21" s="96"/>
      <c r="D21" s="96"/>
      <c r="E21" s="96"/>
      <c r="F21" s="96"/>
      <c r="G21" s="96"/>
      <c r="H21" s="96"/>
      <c r="I21" s="96"/>
      <c r="J21" s="96"/>
    </row>
    <row r="22" spans="1:13" ht="12.7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1"/>
      <c r="L22" s="35"/>
      <c r="M22" s="35"/>
    </row>
    <row r="23" spans="1:13" ht="12.75">
      <c r="A23" s="106" t="s">
        <v>184</v>
      </c>
      <c r="B23" s="106"/>
      <c r="C23" s="106"/>
      <c r="D23" s="106"/>
      <c r="E23" s="106" t="s">
        <v>185</v>
      </c>
      <c r="F23" s="106"/>
      <c r="G23" s="105" t="s">
        <v>348</v>
      </c>
      <c r="H23" s="106"/>
      <c r="I23" s="106"/>
      <c r="J23" s="105" t="s">
        <v>175</v>
      </c>
      <c r="K23" s="105" t="s">
        <v>348</v>
      </c>
      <c r="L23" s="105"/>
      <c r="M23" s="122"/>
    </row>
    <row r="24" spans="1:13" ht="12.75">
      <c r="A24" s="123"/>
      <c r="B24" s="123"/>
      <c r="C24" s="123"/>
      <c r="D24" s="123"/>
      <c r="E24" s="123"/>
      <c r="F24" s="123"/>
      <c r="G24" s="81" t="s">
        <v>186</v>
      </c>
      <c r="H24" s="123"/>
      <c r="I24" s="123"/>
      <c r="J24" s="81" t="s">
        <v>531</v>
      </c>
      <c r="K24" s="81" t="s">
        <v>467</v>
      </c>
      <c r="L24" s="105"/>
      <c r="M24" s="122"/>
    </row>
    <row r="25" spans="1:13" ht="12.75">
      <c r="A25" s="106"/>
      <c r="B25" s="106"/>
      <c r="C25" s="106"/>
      <c r="D25" s="106"/>
      <c r="E25" s="106"/>
      <c r="F25" s="106"/>
      <c r="G25" s="105"/>
      <c r="H25" s="106"/>
      <c r="I25" s="106"/>
      <c r="J25" s="106"/>
      <c r="K25" s="105"/>
      <c r="L25" s="105"/>
      <c r="M25" s="124"/>
    </row>
    <row r="26" spans="12:13" ht="12.75">
      <c r="L26" s="35"/>
      <c r="M26" s="35"/>
    </row>
    <row r="27" spans="1:13" ht="12.75">
      <c r="A27" s="125" t="s">
        <v>341</v>
      </c>
      <c r="G27" s="126"/>
      <c r="K27" s="126"/>
      <c r="L27" s="130"/>
      <c r="M27" s="110"/>
    </row>
    <row r="28" spans="1:13" ht="12.75">
      <c r="A28" s="100" t="s">
        <v>10</v>
      </c>
      <c r="B28" s="72"/>
      <c r="C28" s="72"/>
      <c r="G28" s="126">
        <v>6862</v>
      </c>
      <c r="J28" s="84">
        <v>6862</v>
      </c>
      <c r="K28" s="126">
        <v>7762</v>
      </c>
      <c r="L28" s="130"/>
      <c r="M28" s="111"/>
    </row>
    <row r="29" spans="1:13" ht="12.75">
      <c r="A29" s="100" t="s">
        <v>187</v>
      </c>
      <c r="B29" s="72"/>
      <c r="C29" s="72"/>
      <c r="G29" s="126">
        <v>1786</v>
      </c>
      <c r="J29" s="84">
        <v>1786</v>
      </c>
      <c r="K29" s="126">
        <v>2026</v>
      </c>
      <c r="L29" s="130"/>
      <c r="M29" s="111"/>
    </row>
    <row r="30" spans="1:13" ht="12.75">
      <c r="A30" t="s">
        <v>12</v>
      </c>
      <c r="E30">
        <v>11737</v>
      </c>
      <c r="G30" s="126">
        <v>12840</v>
      </c>
      <c r="J30" s="84">
        <v>13640</v>
      </c>
      <c r="K30" s="126">
        <v>15291</v>
      </c>
      <c r="L30" s="130"/>
      <c r="M30" s="109"/>
    </row>
    <row r="31" spans="1:13" ht="12.75">
      <c r="A31" t="s">
        <v>188</v>
      </c>
      <c r="G31" s="126"/>
      <c r="K31" s="126"/>
      <c r="L31" s="130"/>
      <c r="M31" s="109"/>
    </row>
    <row r="32" spans="1:13" ht="12.75">
      <c r="A32" t="s">
        <v>45</v>
      </c>
      <c r="E32" s="96">
        <v>31928</v>
      </c>
      <c r="G32" s="128">
        <f>SUM(G28:G31)</f>
        <v>21488</v>
      </c>
      <c r="H32" s="128">
        <f>SUM(H28:H31)</f>
        <v>0</v>
      </c>
      <c r="I32" s="128">
        <f>SUM(I28:I31)</f>
        <v>0</v>
      </c>
      <c r="J32" s="128">
        <f>SUM(J28:J31)</f>
        <v>22288</v>
      </c>
      <c r="K32" s="128">
        <f>SUM(K28:K31)</f>
        <v>25079</v>
      </c>
      <c r="L32" s="131"/>
      <c r="M32" s="110"/>
    </row>
    <row r="33" spans="7:13" ht="12.75">
      <c r="G33" s="126"/>
      <c r="K33" s="126"/>
      <c r="L33" s="130"/>
      <c r="M33" s="110"/>
    </row>
    <row r="34" spans="12:13" ht="12.75">
      <c r="L34" s="35"/>
      <c r="M34" s="110"/>
    </row>
    <row r="35" spans="1:13" ht="12.75">
      <c r="A35" s="125" t="s">
        <v>350</v>
      </c>
      <c r="L35" s="35"/>
      <c r="M35" s="110"/>
    </row>
    <row r="36" spans="1:13" ht="12.75">
      <c r="A36" t="s">
        <v>10</v>
      </c>
      <c r="G36" s="84">
        <v>3661</v>
      </c>
      <c r="J36" s="84">
        <v>3661</v>
      </c>
      <c r="K36" s="84">
        <v>3661</v>
      </c>
      <c r="L36" s="107"/>
      <c r="M36" s="109"/>
    </row>
    <row r="37" spans="1:13" ht="12.75">
      <c r="A37" t="s">
        <v>187</v>
      </c>
      <c r="G37" s="84">
        <v>979</v>
      </c>
      <c r="J37" s="84">
        <v>979</v>
      </c>
      <c r="K37" s="84">
        <v>979</v>
      </c>
      <c r="L37" s="107"/>
      <c r="M37" s="109"/>
    </row>
    <row r="38" spans="1:13" ht="12.75">
      <c r="A38" t="s">
        <v>12</v>
      </c>
      <c r="G38" s="84">
        <v>1880</v>
      </c>
      <c r="J38" s="84">
        <v>2067</v>
      </c>
      <c r="K38" s="84">
        <v>3942</v>
      </c>
      <c r="L38" s="107"/>
      <c r="M38" s="109"/>
    </row>
    <row r="39" spans="1:13" ht="12.75">
      <c r="A39" t="s">
        <v>45</v>
      </c>
      <c r="G39" s="98">
        <f>SUM(G36:G38)</f>
        <v>6520</v>
      </c>
      <c r="H39">
        <f>SUM(H36:H38)</f>
        <v>0</v>
      </c>
      <c r="I39">
        <f>SUM(I36:I38)</f>
        <v>0</v>
      </c>
      <c r="J39" s="102">
        <f>SUM(J36:J38)</f>
        <v>6707</v>
      </c>
      <c r="K39" s="98">
        <f>SUM(K36:K38)</f>
        <v>8582</v>
      </c>
      <c r="L39" s="132"/>
      <c r="M39" s="110"/>
    </row>
    <row r="40" spans="12:13" ht="12.75">
      <c r="L40" s="35"/>
      <c r="M40" s="110"/>
    </row>
    <row r="41" spans="12:13" ht="12.75">
      <c r="L41" s="35"/>
      <c r="M41" s="110"/>
    </row>
    <row r="42" spans="1:13" ht="12.75">
      <c r="A42" s="96" t="s">
        <v>189</v>
      </c>
      <c r="B42" s="96"/>
      <c r="C42" s="96"/>
      <c r="D42" s="96"/>
      <c r="E42" s="96"/>
      <c r="F42" s="96"/>
      <c r="G42" s="129">
        <f>G32+G39</f>
        <v>28008</v>
      </c>
      <c r="H42" s="129">
        <f>H32+H39</f>
        <v>0</v>
      </c>
      <c r="I42" s="129">
        <f>I32+I39</f>
        <v>0</v>
      </c>
      <c r="J42" s="129">
        <f>J32+J39</f>
        <v>28995</v>
      </c>
      <c r="K42" s="129">
        <f>K32+K39</f>
        <v>33661</v>
      </c>
      <c r="L42" s="133"/>
      <c r="M42" s="110"/>
    </row>
    <row r="43" spans="12:13" ht="12.75">
      <c r="L43" s="35"/>
      <c r="M43" s="110"/>
    </row>
    <row r="44" spans="1:13" ht="12.75">
      <c r="A44" s="96" t="s">
        <v>10</v>
      </c>
      <c r="G44" s="129">
        <f aca="true" t="shared" si="0" ref="G44:K46">G28+G36</f>
        <v>10523</v>
      </c>
      <c r="H44" s="129">
        <f t="shared" si="0"/>
        <v>0</v>
      </c>
      <c r="I44" s="129">
        <f t="shared" si="0"/>
        <v>0</v>
      </c>
      <c r="J44" s="129">
        <f t="shared" si="0"/>
        <v>10523</v>
      </c>
      <c r="K44" s="129">
        <f t="shared" si="0"/>
        <v>11423</v>
      </c>
      <c r="L44" s="133"/>
      <c r="M44" s="110"/>
    </row>
    <row r="45" spans="1:13" ht="12.75">
      <c r="A45" s="96" t="s">
        <v>187</v>
      </c>
      <c r="G45" s="129">
        <f t="shared" si="0"/>
        <v>2765</v>
      </c>
      <c r="H45" s="129">
        <f t="shared" si="0"/>
        <v>0</v>
      </c>
      <c r="I45" s="129">
        <f t="shared" si="0"/>
        <v>0</v>
      </c>
      <c r="J45" s="129">
        <f t="shared" si="0"/>
        <v>2765</v>
      </c>
      <c r="K45" s="129">
        <f t="shared" si="0"/>
        <v>3005</v>
      </c>
      <c r="L45" s="133"/>
      <c r="M45" s="110"/>
    </row>
    <row r="46" spans="1:13" ht="12.75">
      <c r="A46" s="96" t="s">
        <v>12</v>
      </c>
      <c r="G46" s="129">
        <f t="shared" si="0"/>
        <v>14720</v>
      </c>
      <c r="H46" s="129">
        <f t="shared" si="0"/>
        <v>0</v>
      </c>
      <c r="I46" s="129">
        <f t="shared" si="0"/>
        <v>0</v>
      </c>
      <c r="J46" s="129">
        <f t="shared" si="0"/>
        <v>15707</v>
      </c>
      <c r="K46" s="129">
        <f t="shared" si="0"/>
        <v>19233</v>
      </c>
      <c r="L46" s="133"/>
      <c r="M46" s="110"/>
    </row>
    <row r="47" spans="1:13" ht="12.75">
      <c r="A47" s="96" t="s">
        <v>188</v>
      </c>
      <c r="G47" s="129"/>
      <c r="H47" s="129">
        <f>H31</f>
        <v>0</v>
      </c>
      <c r="I47" s="129">
        <f>I31</f>
        <v>0</v>
      </c>
      <c r="J47" s="129"/>
      <c r="K47" s="129">
        <f>K31</f>
        <v>0</v>
      </c>
      <c r="L47" s="133"/>
      <c r="M47" s="110"/>
    </row>
    <row r="48" spans="1:13" ht="12.75">
      <c r="A48" s="96" t="s">
        <v>45</v>
      </c>
      <c r="G48" s="129">
        <f>SUM(G44:G47)</f>
        <v>28008</v>
      </c>
      <c r="H48" s="129">
        <f>SUM(H44:H47)</f>
        <v>0</v>
      </c>
      <c r="I48" s="129">
        <f>SUM(I44:I47)</f>
        <v>0</v>
      </c>
      <c r="J48" s="129">
        <f>SUM(J44:J47)</f>
        <v>28995</v>
      </c>
      <c r="K48" s="129">
        <f>SUM(K44:K47)</f>
        <v>33661</v>
      </c>
      <c r="L48" s="133"/>
      <c r="M48" s="110"/>
    </row>
    <row r="49" spans="12:13" ht="12.75">
      <c r="L49" s="35"/>
      <c r="M49" s="35"/>
    </row>
    <row r="50" spans="12:13" ht="12.75">
      <c r="L50" s="35"/>
      <c r="M50" s="35"/>
    </row>
    <row r="51" spans="12:13" ht="12.75">
      <c r="L51" s="35"/>
      <c r="M51" s="35"/>
    </row>
  </sheetData>
  <mergeCells count="4">
    <mergeCell ref="A1:H1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&amp;R3/D. sz. melléklet a /2010.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08"/>
  <sheetViews>
    <sheetView tabSelected="1" workbookViewId="0" topLeftCell="A196">
      <selection activeCell="A214" sqref="A214"/>
    </sheetView>
  </sheetViews>
  <sheetFormatPr defaultColWidth="9.140625" defaultRowHeight="12.75"/>
  <cols>
    <col min="1" max="1" width="33.00390625" style="20" customWidth="1"/>
    <col min="2" max="2" width="15.421875" style="19" customWidth="1"/>
    <col min="3" max="3" width="16.140625" style="19" customWidth="1"/>
    <col min="4" max="4" width="18.7109375" style="19" customWidth="1"/>
    <col min="5" max="5" width="14.8515625" style="19" customWidth="1"/>
    <col min="6" max="6" width="12.8515625" style="19" customWidth="1"/>
    <col min="7" max="7" width="16.7109375" style="19" customWidth="1"/>
    <col min="8" max="16384" width="9.140625" style="19" customWidth="1"/>
  </cols>
  <sheetData>
    <row r="1" spans="1:7" ht="0.75" customHeight="1">
      <c r="A1" s="235"/>
      <c r="B1" s="241"/>
      <c r="C1" s="241"/>
      <c r="D1" s="241"/>
      <c r="E1" s="241"/>
      <c r="F1" s="241"/>
      <c r="G1" s="241"/>
    </row>
    <row r="2" spans="1:7" ht="15.75" hidden="1">
      <c r="A2" s="235"/>
      <c r="B2" s="241"/>
      <c r="C2" s="241"/>
      <c r="D2" s="241"/>
      <c r="E2" s="241"/>
      <c r="F2" s="241"/>
      <c r="G2" s="241"/>
    </row>
    <row r="3" spans="1:7" ht="15" hidden="1">
      <c r="A3" s="175"/>
      <c r="B3" s="176"/>
      <c r="C3" s="176"/>
      <c r="D3" s="176"/>
      <c r="E3" s="176"/>
      <c r="F3" s="176"/>
      <c r="G3" s="177"/>
    </row>
    <row r="4" spans="1:7" ht="15.75" customHeight="1" hidden="1">
      <c r="A4" s="243"/>
      <c r="B4" s="114"/>
      <c r="C4" s="114"/>
      <c r="D4" s="114"/>
      <c r="E4" s="230"/>
      <c r="F4" s="231"/>
      <c r="G4" s="114"/>
    </row>
    <row r="5" spans="1:7" ht="15.75" customHeight="1" hidden="1">
      <c r="A5" s="243"/>
      <c r="B5" s="114"/>
      <c r="C5" s="114"/>
      <c r="D5" s="178"/>
      <c r="E5" s="230"/>
      <c r="F5" s="231"/>
      <c r="G5" s="114"/>
    </row>
    <row r="6" spans="1:7" ht="12" customHeight="1" hidden="1">
      <c r="A6" s="171"/>
      <c r="B6" s="172"/>
      <c r="C6" s="172"/>
      <c r="D6" s="172"/>
      <c r="E6" s="172"/>
      <c r="F6" s="173"/>
      <c r="G6" s="172"/>
    </row>
    <row r="7" spans="1:7" ht="12" customHeight="1" hidden="1">
      <c r="A7" s="171"/>
      <c r="B7" s="172"/>
      <c r="C7" s="172"/>
      <c r="D7" s="172"/>
      <c r="E7" s="172"/>
      <c r="F7" s="173"/>
      <c r="G7" s="172"/>
    </row>
    <row r="8" spans="1:7" ht="12" customHeight="1" hidden="1">
      <c r="A8" s="171"/>
      <c r="B8" s="172"/>
      <c r="C8" s="172"/>
      <c r="D8" s="172"/>
      <c r="E8" s="172"/>
      <c r="F8" s="173"/>
      <c r="G8" s="172"/>
    </row>
    <row r="9" spans="1:7" ht="12" customHeight="1" hidden="1">
      <c r="A9" s="171"/>
      <c r="B9" s="172"/>
      <c r="C9" s="172"/>
      <c r="D9" s="172"/>
      <c r="E9" s="172"/>
      <c r="F9" s="173"/>
      <c r="G9" s="172"/>
    </row>
    <row r="10" spans="1:7" ht="12" customHeight="1" hidden="1">
      <c r="A10" s="171"/>
      <c r="B10" s="172"/>
      <c r="C10" s="172"/>
      <c r="D10" s="172"/>
      <c r="E10" s="172"/>
      <c r="F10" s="173"/>
      <c r="G10" s="172"/>
    </row>
    <row r="11" spans="1:7" ht="12" customHeight="1" hidden="1">
      <c r="A11" s="171"/>
      <c r="B11" s="172"/>
      <c r="C11" s="172"/>
      <c r="D11" s="172"/>
      <c r="E11" s="172"/>
      <c r="F11" s="173"/>
      <c r="G11" s="172"/>
    </row>
    <row r="12" spans="1:7" ht="12" customHeight="1" hidden="1">
      <c r="A12" s="171"/>
      <c r="B12" s="172"/>
      <c r="C12" s="172"/>
      <c r="D12" s="172"/>
      <c r="E12" s="172"/>
      <c r="F12" s="173"/>
      <c r="G12" s="172"/>
    </row>
    <row r="13" spans="1:7" ht="12" customHeight="1" hidden="1">
      <c r="A13" s="171"/>
      <c r="B13" s="172"/>
      <c r="C13" s="172"/>
      <c r="D13" s="172"/>
      <c r="E13" s="172"/>
      <c r="F13" s="173"/>
      <c r="G13" s="172"/>
    </row>
    <row r="14" spans="1:7" ht="12" customHeight="1" hidden="1">
      <c r="A14" s="171"/>
      <c r="B14" s="172"/>
      <c r="C14" s="172"/>
      <c r="D14" s="172"/>
      <c r="E14" s="172"/>
      <c r="F14" s="173"/>
      <c r="G14" s="172"/>
    </row>
    <row r="15" spans="1:7" ht="12" customHeight="1" hidden="1">
      <c r="A15" s="171"/>
      <c r="B15" s="172"/>
      <c r="C15" s="172"/>
      <c r="D15" s="172"/>
      <c r="E15" s="172"/>
      <c r="F15" s="173"/>
      <c r="G15" s="172"/>
    </row>
    <row r="16" spans="1:7" ht="12" customHeight="1" hidden="1">
      <c r="A16" s="171"/>
      <c r="B16" s="172"/>
      <c r="C16" s="172"/>
      <c r="D16" s="172"/>
      <c r="E16" s="172"/>
      <c r="F16" s="173"/>
      <c r="G16" s="172"/>
    </row>
    <row r="17" spans="1:7" ht="12" customHeight="1" hidden="1">
      <c r="A17" s="171"/>
      <c r="B17" s="172"/>
      <c r="C17" s="172"/>
      <c r="D17" s="172"/>
      <c r="E17" s="172"/>
      <c r="F17" s="173"/>
      <c r="G17" s="172"/>
    </row>
    <row r="18" spans="1:7" ht="12" customHeight="1" hidden="1">
      <c r="A18" s="171"/>
      <c r="B18" s="172"/>
      <c r="C18" s="172"/>
      <c r="D18" s="172"/>
      <c r="E18" s="172"/>
      <c r="F18" s="173"/>
      <c r="G18" s="172"/>
    </row>
    <row r="19" spans="1:7" ht="12" customHeight="1" hidden="1">
      <c r="A19" s="171"/>
      <c r="B19" s="172"/>
      <c r="C19" s="172"/>
      <c r="D19" s="172"/>
      <c r="E19" s="172"/>
      <c r="F19" s="173"/>
      <c r="G19" s="172"/>
    </row>
    <row r="20" spans="1:7" ht="12" customHeight="1" hidden="1">
      <c r="A20" s="171"/>
      <c r="B20" s="172"/>
      <c r="C20" s="172"/>
      <c r="D20" s="172"/>
      <c r="E20" s="172"/>
      <c r="F20" s="173"/>
      <c r="G20" s="172"/>
    </row>
    <row r="21" spans="1:7" ht="12" customHeight="1" hidden="1">
      <c r="A21" s="171"/>
      <c r="B21" s="172"/>
      <c r="C21" s="172"/>
      <c r="D21" s="172"/>
      <c r="E21" s="172"/>
      <c r="F21" s="173"/>
      <c r="G21" s="172"/>
    </row>
    <row r="22" spans="1:7" ht="12" customHeight="1" hidden="1">
      <c r="A22" s="171"/>
      <c r="B22" s="172"/>
      <c r="C22" s="172"/>
      <c r="D22" s="172"/>
      <c r="E22" s="172"/>
      <c r="F22" s="173"/>
      <c r="G22" s="172"/>
    </row>
    <row r="23" spans="1:7" ht="12" customHeight="1" hidden="1">
      <c r="A23" s="171"/>
      <c r="B23" s="172"/>
      <c r="C23" s="172"/>
      <c r="D23" s="172"/>
      <c r="E23" s="172"/>
      <c r="F23" s="173"/>
      <c r="G23" s="172"/>
    </row>
    <row r="24" spans="1:7" ht="12" customHeight="1" hidden="1">
      <c r="A24" s="171"/>
      <c r="B24" s="172"/>
      <c r="C24" s="172"/>
      <c r="D24" s="172"/>
      <c r="E24" s="172"/>
      <c r="F24" s="173"/>
      <c r="G24" s="172"/>
    </row>
    <row r="25" spans="1:7" ht="12" customHeight="1" hidden="1">
      <c r="A25" s="171"/>
      <c r="B25" s="172"/>
      <c r="C25" s="172"/>
      <c r="D25" s="172"/>
      <c r="E25" s="172"/>
      <c r="F25" s="173"/>
      <c r="G25" s="172"/>
    </row>
    <row r="26" spans="1:7" ht="12" customHeight="1" hidden="1">
      <c r="A26" s="171"/>
      <c r="B26" s="172"/>
      <c r="C26" s="172"/>
      <c r="D26" s="172"/>
      <c r="E26" s="172"/>
      <c r="F26" s="173"/>
      <c r="G26" s="172"/>
    </row>
    <row r="27" spans="1:7" ht="12" customHeight="1" hidden="1">
      <c r="A27" s="171"/>
      <c r="B27" s="172"/>
      <c r="C27" s="172"/>
      <c r="D27" s="172"/>
      <c r="E27" s="172"/>
      <c r="F27" s="173"/>
      <c r="G27" s="172"/>
    </row>
    <row r="28" spans="1:7" ht="12" customHeight="1" hidden="1">
      <c r="A28" s="171"/>
      <c r="B28" s="172"/>
      <c r="C28" s="172"/>
      <c r="D28" s="172"/>
      <c r="E28" s="172"/>
      <c r="F28" s="173"/>
      <c r="G28" s="172"/>
    </row>
    <row r="29" spans="1:7" ht="12" customHeight="1" hidden="1">
      <c r="A29" s="171"/>
      <c r="B29" s="172"/>
      <c r="C29" s="172"/>
      <c r="D29" s="172"/>
      <c r="E29" s="172"/>
      <c r="F29" s="173"/>
      <c r="G29" s="172"/>
    </row>
    <row r="30" spans="1:7" ht="12" customHeight="1" hidden="1">
      <c r="A30" s="171"/>
      <c r="B30" s="172"/>
      <c r="C30" s="172"/>
      <c r="D30" s="172"/>
      <c r="E30" s="172"/>
      <c r="F30" s="173"/>
      <c r="G30" s="172"/>
    </row>
    <row r="31" spans="1:7" ht="12" customHeight="1" hidden="1">
      <c r="A31" s="171"/>
      <c r="B31" s="172"/>
      <c r="C31" s="172"/>
      <c r="D31" s="172"/>
      <c r="E31" s="172"/>
      <c r="F31" s="173"/>
      <c r="G31" s="172"/>
    </row>
    <row r="32" spans="1:7" ht="12" customHeight="1" hidden="1">
      <c r="A32" s="171"/>
      <c r="B32" s="172"/>
      <c r="C32" s="172"/>
      <c r="D32" s="172"/>
      <c r="E32" s="172"/>
      <c r="F32" s="173"/>
      <c r="G32" s="172"/>
    </row>
    <row r="33" spans="1:7" ht="12" customHeight="1" hidden="1">
      <c r="A33" s="171"/>
      <c r="B33" s="172"/>
      <c r="C33" s="172"/>
      <c r="D33" s="172"/>
      <c r="E33" s="172"/>
      <c r="F33" s="173"/>
      <c r="G33" s="172"/>
    </row>
    <row r="34" spans="1:7" ht="12" customHeight="1" hidden="1">
      <c r="A34" s="171"/>
      <c r="B34" s="172"/>
      <c r="C34" s="172"/>
      <c r="D34" s="172"/>
      <c r="E34" s="172"/>
      <c r="F34" s="173"/>
      <c r="G34" s="172"/>
    </row>
    <row r="35" spans="1:7" ht="13.5" customHeight="1" hidden="1">
      <c r="A35" s="174"/>
      <c r="B35" s="173"/>
      <c r="C35" s="173"/>
      <c r="D35" s="173"/>
      <c r="E35" s="173"/>
      <c r="F35" s="173"/>
      <c r="G35" s="173"/>
    </row>
    <row r="36" ht="14.25" hidden="1"/>
    <row r="37" ht="14.25" hidden="1"/>
    <row r="38" spans="1:6" ht="14.25">
      <c r="A38"/>
      <c r="B38"/>
      <c r="C38"/>
      <c r="D38"/>
      <c r="E38"/>
      <c r="F38"/>
    </row>
    <row r="39" spans="1:6" ht="15.75">
      <c r="A39" s="242" t="s">
        <v>207</v>
      </c>
      <c r="B39" s="242"/>
      <c r="C39" s="242"/>
      <c r="D39" s="242"/>
      <c r="E39" s="71"/>
      <c r="F39" s="71"/>
    </row>
    <row r="40" spans="1:6" ht="15.75">
      <c r="A40" s="242" t="s">
        <v>208</v>
      </c>
      <c r="B40" s="242"/>
      <c r="C40" s="242"/>
      <c r="D40" s="242"/>
      <c r="E40" s="71"/>
      <c r="F40" s="71"/>
    </row>
    <row r="41" spans="1:6" ht="14.25">
      <c r="A41"/>
      <c r="B41"/>
      <c r="C41"/>
      <c r="D41" s="10" t="s">
        <v>209</v>
      </c>
      <c r="E41"/>
      <c r="F41"/>
    </row>
    <row r="42" spans="1:6" ht="14.25">
      <c r="A42" s="113" t="s">
        <v>0</v>
      </c>
      <c r="B42" s="113" t="s">
        <v>343</v>
      </c>
      <c r="C42" s="113" t="s">
        <v>536</v>
      </c>
      <c r="D42" s="113" t="s">
        <v>530</v>
      </c>
      <c r="E42" s="113"/>
      <c r="F42" s="113"/>
    </row>
    <row r="43" spans="1:6" ht="14.25">
      <c r="A43"/>
      <c r="B43"/>
      <c r="C43"/>
      <c r="D43"/>
      <c r="E43"/>
      <c r="F43"/>
    </row>
    <row r="44" spans="1:6" ht="14.25">
      <c r="A44" s="35"/>
      <c r="B44"/>
      <c r="C44"/>
      <c r="D44"/>
      <c r="E44"/>
      <c r="F44"/>
    </row>
    <row r="45" spans="1:6" ht="14.25">
      <c r="A45" s="224" t="s">
        <v>210</v>
      </c>
      <c r="B45" s="225">
        <v>25170</v>
      </c>
      <c r="C45" s="225">
        <v>25377</v>
      </c>
      <c r="D45" s="225">
        <v>25377</v>
      </c>
      <c r="E45" s="84"/>
      <c r="F45" s="147"/>
    </row>
    <row r="46" spans="1:6" ht="14.25">
      <c r="A46" s="35" t="s">
        <v>211</v>
      </c>
      <c r="B46" s="84">
        <v>2097</v>
      </c>
      <c r="C46" s="84">
        <v>2097</v>
      </c>
      <c r="D46" s="84">
        <v>2097</v>
      </c>
      <c r="E46" s="84"/>
      <c r="F46" s="147"/>
    </row>
    <row r="47" spans="1:6" ht="14.25">
      <c r="A47" s="35" t="s">
        <v>212</v>
      </c>
      <c r="B47" s="84">
        <v>830</v>
      </c>
      <c r="C47" s="84">
        <v>830</v>
      </c>
      <c r="D47" s="84">
        <v>830</v>
      </c>
      <c r="E47" s="84"/>
      <c r="F47" s="147"/>
    </row>
    <row r="48" spans="1:6" ht="14.25">
      <c r="A48" s="35" t="s">
        <v>213</v>
      </c>
      <c r="B48" s="84">
        <v>2738</v>
      </c>
      <c r="C48" s="84">
        <v>2738</v>
      </c>
      <c r="D48" s="84">
        <v>2738</v>
      </c>
      <c r="E48" s="84"/>
      <c r="F48" s="147"/>
    </row>
    <row r="49" spans="1:6" ht="14.25">
      <c r="A49" s="35" t="s">
        <v>214</v>
      </c>
      <c r="B49" s="84">
        <v>1044</v>
      </c>
      <c r="C49" s="84">
        <v>1044</v>
      </c>
      <c r="D49" s="84">
        <v>1044</v>
      </c>
      <c r="E49" s="84"/>
      <c r="F49" s="147"/>
    </row>
    <row r="50" spans="1:6" ht="14.25">
      <c r="A50" s="35"/>
      <c r="B50" s="84"/>
      <c r="C50" s="84"/>
      <c r="D50" s="84"/>
      <c r="E50" s="84"/>
      <c r="F50" s="147"/>
    </row>
    <row r="51" spans="1:6" ht="14.25">
      <c r="A51" s="35" t="s">
        <v>215</v>
      </c>
      <c r="B51" s="84">
        <v>1191</v>
      </c>
      <c r="C51" s="84">
        <v>1191</v>
      </c>
      <c r="D51" s="84">
        <v>3071</v>
      </c>
      <c r="E51" s="84"/>
      <c r="F51" s="147"/>
    </row>
    <row r="52" spans="1:6" ht="14.25">
      <c r="A52" s="35" t="s">
        <v>216</v>
      </c>
      <c r="B52" s="84"/>
      <c r="C52" s="84"/>
      <c r="D52" s="84"/>
      <c r="E52" s="84"/>
      <c r="F52" s="147"/>
    </row>
    <row r="53" spans="1:6" ht="14.25">
      <c r="A53" s="35" t="s">
        <v>217</v>
      </c>
      <c r="B53" s="84">
        <v>455</v>
      </c>
      <c r="C53" s="84">
        <v>455</v>
      </c>
      <c r="D53" s="84">
        <v>455</v>
      </c>
      <c r="E53" s="84"/>
      <c r="F53" s="147"/>
    </row>
    <row r="54" spans="1:6" ht="14.25">
      <c r="A54" s="35" t="s">
        <v>218</v>
      </c>
      <c r="B54" s="84"/>
      <c r="C54" s="84"/>
      <c r="D54" s="84"/>
      <c r="E54" s="84"/>
      <c r="F54" s="147"/>
    </row>
    <row r="55" spans="1:6" ht="14.25">
      <c r="A55" s="61" t="s">
        <v>381</v>
      </c>
      <c r="B55" s="84">
        <v>1946</v>
      </c>
      <c r="C55" s="84">
        <v>3768</v>
      </c>
      <c r="D55" s="84">
        <v>3768</v>
      </c>
      <c r="E55" s="84"/>
      <c r="F55" s="147"/>
    </row>
    <row r="56" spans="1:6" ht="14.25">
      <c r="A56" s="61" t="s">
        <v>382</v>
      </c>
      <c r="B56" s="84">
        <v>141</v>
      </c>
      <c r="C56" s="84">
        <v>141</v>
      </c>
      <c r="D56" s="84">
        <v>141</v>
      </c>
      <c r="E56" s="84"/>
      <c r="F56" s="147"/>
    </row>
    <row r="57" spans="1:6" ht="14.25">
      <c r="A57" s="35" t="s">
        <v>219</v>
      </c>
      <c r="B57" s="84"/>
      <c r="C57" s="84"/>
      <c r="D57" s="84"/>
      <c r="E57" s="84"/>
      <c r="F57" s="147"/>
    </row>
    <row r="58" spans="1:6" ht="14.25">
      <c r="A58" s="35" t="s">
        <v>220</v>
      </c>
      <c r="B58" s="84">
        <v>1000</v>
      </c>
      <c r="C58" s="84">
        <v>1000</v>
      </c>
      <c r="D58" s="84">
        <v>1000</v>
      </c>
      <c r="E58" s="84"/>
      <c r="F58" s="147"/>
    </row>
    <row r="59" spans="1:6" ht="14.25">
      <c r="A59" s="35" t="s">
        <v>221</v>
      </c>
      <c r="B59" s="84"/>
      <c r="C59" s="84"/>
      <c r="D59" s="84"/>
      <c r="E59" s="84"/>
      <c r="F59" s="147"/>
    </row>
    <row r="60" spans="1:6" ht="14.25">
      <c r="A60" s="61" t="s">
        <v>222</v>
      </c>
      <c r="B60" s="84">
        <v>140</v>
      </c>
      <c r="C60" s="84">
        <v>140</v>
      </c>
      <c r="D60" s="84">
        <v>140</v>
      </c>
      <c r="E60" s="84"/>
      <c r="F60" s="147"/>
    </row>
    <row r="61" spans="1:6" ht="14.25">
      <c r="A61" s="61" t="s">
        <v>223</v>
      </c>
      <c r="B61" s="84"/>
      <c r="C61" s="84"/>
      <c r="D61" s="84"/>
      <c r="E61" s="84"/>
      <c r="F61" s="147"/>
    </row>
    <row r="62" spans="1:6" ht="14.25">
      <c r="A62" s="35" t="s">
        <v>224</v>
      </c>
      <c r="B62" s="84"/>
      <c r="C62" s="84"/>
      <c r="D62" s="84"/>
      <c r="E62" s="84"/>
      <c r="F62" s="147"/>
    </row>
    <row r="63" spans="1:6" ht="14.25">
      <c r="A63" s="35" t="s">
        <v>225</v>
      </c>
      <c r="B63" s="84">
        <v>120</v>
      </c>
      <c r="C63" s="84">
        <v>120</v>
      </c>
      <c r="D63" s="84">
        <v>120</v>
      </c>
      <c r="E63" s="84"/>
      <c r="F63" s="147"/>
    </row>
    <row r="64" spans="1:6" ht="14.25">
      <c r="A64" s="35" t="s">
        <v>226</v>
      </c>
      <c r="B64" s="84">
        <v>200</v>
      </c>
      <c r="C64" s="84">
        <v>200</v>
      </c>
      <c r="D64" s="84">
        <v>200</v>
      </c>
      <c r="E64" s="84"/>
      <c r="F64" s="147"/>
    </row>
    <row r="65" spans="1:6" ht="14.25">
      <c r="A65" s="35" t="s">
        <v>227</v>
      </c>
      <c r="B65" s="84">
        <v>332</v>
      </c>
      <c r="C65" s="84">
        <v>332</v>
      </c>
      <c r="D65" s="84">
        <v>332</v>
      </c>
      <c r="E65" s="84"/>
      <c r="F65" s="147"/>
    </row>
    <row r="66" spans="1:6" ht="14.25">
      <c r="A66" s="35" t="s">
        <v>228</v>
      </c>
      <c r="B66" s="84">
        <v>3400</v>
      </c>
      <c r="C66" s="84">
        <v>3400</v>
      </c>
      <c r="D66" s="84">
        <v>3400</v>
      </c>
      <c r="E66" s="84"/>
      <c r="F66" s="147"/>
    </row>
    <row r="67" spans="1:6" ht="14.25">
      <c r="A67" s="61" t="s">
        <v>229</v>
      </c>
      <c r="B67" s="84">
        <v>352</v>
      </c>
      <c r="C67" s="84">
        <v>352</v>
      </c>
      <c r="D67" s="84">
        <v>352</v>
      </c>
      <c r="E67" s="84"/>
      <c r="F67" s="147"/>
    </row>
    <row r="68" spans="1:6" ht="14.25">
      <c r="A68" s="61" t="s">
        <v>230</v>
      </c>
      <c r="B68" s="84"/>
      <c r="C68" s="84"/>
      <c r="D68" s="84"/>
      <c r="E68" s="84"/>
      <c r="F68" s="147"/>
    </row>
    <row r="69" spans="1:6" ht="14.25">
      <c r="A69" s="35" t="s">
        <v>231</v>
      </c>
      <c r="B69" s="84">
        <v>1964</v>
      </c>
      <c r="C69" s="84">
        <v>1964</v>
      </c>
      <c r="D69" s="84">
        <v>1964</v>
      </c>
      <c r="E69" s="84"/>
      <c r="F69" s="147"/>
    </row>
    <row r="70" spans="1:6" ht="14.25">
      <c r="A70" s="61" t="s">
        <v>232</v>
      </c>
      <c r="B70" s="84">
        <v>20</v>
      </c>
      <c r="C70" s="84">
        <v>20</v>
      </c>
      <c r="D70" s="84">
        <v>20</v>
      </c>
      <c r="E70" s="84"/>
      <c r="F70" s="147"/>
    </row>
    <row r="71" spans="1:6" ht="14.25">
      <c r="A71" s="35" t="s">
        <v>233</v>
      </c>
      <c r="B71" s="84">
        <v>110</v>
      </c>
      <c r="C71" s="84">
        <v>110</v>
      </c>
      <c r="D71" s="84">
        <v>110</v>
      </c>
      <c r="E71" s="84"/>
      <c r="F71" s="147"/>
    </row>
    <row r="72" spans="1:6" ht="14.25">
      <c r="A72" s="61" t="s">
        <v>383</v>
      </c>
      <c r="B72" s="84">
        <v>3430</v>
      </c>
      <c r="C72" s="84">
        <v>3430</v>
      </c>
      <c r="D72" s="84">
        <v>3430</v>
      </c>
      <c r="E72" s="84"/>
      <c r="F72" s="147"/>
    </row>
    <row r="73" spans="1:6" ht="14.25">
      <c r="A73" s="61" t="s">
        <v>384</v>
      </c>
      <c r="B73" s="84">
        <v>116</v>
      </c>
      <c r="C73" s="84">
        <v>116</v>
      </c>
      <c r="D73" s="84">
        <v>116</v>
      </c>
      <c r="E73" s="84"/>
      <c r="F73" s="147"/>
    </row>
    <row r="74" spans="1:6" ht="14.25">
      <c r="A74" s="61"/>
      <c r="B74" s="84"/>
      <c r="C74" s="84"/>
      <c r="D74" s="84"/>
      <c r="E74" s="84"/>
      <c r="F74" s="147"/>
    </row>
    <row r="75" spans="1:6" ht="14.25">
      <c r="A75" s="61" t="s">
        <v>385</v>
      </c>
      <c r="B75" s="84">
        <v>2063</v>
      </c>
      <c r="C75" s="84">
        <v>2063</v>
      </c>
      <c r="D75" s="84">
        <v>2063</v>
      </c>
      <c r="E75" s="84"/>
      <c r="F75" s="147"/>
    </row>
    <row r="76" spans="1:6" ht="14.25">
      <c r="A76" s="35" t="s">
        <v>234</v>
      </c>
      <c r="B76" s="84">
        <v>100</v>
      </c>
      <c r="C76" s="84">
        <v>100</v>
      </c>
      <c r="D76" s="84">
        <v>100</v>
      </c>
      <c r="E76" s="84"/>
      <c r="F76" s="147"/>
    </row>
    <row r="77" spans="1:6" ht="14.25">
      <c r="A77" s="61" t="s">
        <v>235</v>
      </c>
      <c r="B77" s="84"/>
      <c r="C77" s="84"/>
      <c r="D77" s="84"/>
      <c r="E77" s="84"/>
      <c r="F77" s="147"/>
    </row>
    <row r="78" spans="1:6" ht="14.25">
      <c r="A78" s="35" t="s">
        <v>236</v>
      </c>
      <c r="B78" s="84">
        <v>10487</v>
      </c>
      <c r="C78" s="84">
        <v>10487</v>
      </c>
      <c r="D78" s="84">
        <v>9674</v>
      </c>
      <c r="E78" s="84"/>
      <c r="F78" s="147"/>
    </row>
    <row r="79" spans="1:6" ht="14.25">
      <c r="A79" s="61" t="s">
        <v>237</v>
      </c>
      <c r="B79" s="84">
        <v>1302</v>
      </c>
      <c r="C79" s="84">
        <v>1302</v>
      </c>
      <c r="D79" s="84">
        <v>1194</v>
      </c>
      <c r="E79" s="84"/>
      <c r="F79" s="147"/>
    </row>
    <row r="80" spans="1:6" ht="14.25">
      <c r="A80" s="35"/>
      <c r="B80" s="84"/>
      <c r="C80" s="84"/>
      <c r="D80" s="84"/>
      <c r="E80"/>
      <c r="F80" s="147"/>
    </row>
    <row r="81" spans="1:6" ht="14.25">
      <c r="A81" s="35"/>
      <c r="B81" s="84"/>
      <c r="C81" s="84"/>
      <c r="D81"/>
      <c r="E81"/>
      <c r="F81" s="147"/>
    </row>
    <row r="82" spans="1:6" ht="15.75">
      <c r="A82" s="157" t="s">
        <v>238</v>
      </c>
      <c r="B82" s="158">
        <f>SUM(B45:B80)</f>
        <v>60748</v>
      </c>
      <c r="C82" s="158">
        <f>SUM(C45:C80)</f>
        <v>62777</v>
      </c>
      <c r="D82" s="158">
        <f>SUM(D45:D80)</f>
        <v>63736</v>
      </c>
      <c r="E82" s="158"/>
      <c r="F82" s="159"/>
    </row>
    <row r="83" spans="1:6" ht="14.25">
      <c r="A83" s="35"/>
      <c r="B83"/>
      <c r="C83"/>
      <c r="D83"/>
      <c r="E83"/>
      <c r="F83" s="147"/>
    </row>
    <row r="84" spans="1:6" ht="14.25">
      <c r="A84" s="224" t="s">
        <v>239</v>
      </c>
      <c r="B84" s="225">
        <v>12578</v>
      </c>
      <c r="C84" s="225">
        <v>12634</v>
      </c>
      <c r="D84" s="225">
        <v>12905</v>
      </c>
      <c r="E84" s="84"/>
      <c r="F84" s="147"/>
    </row>
    <row r="85" spans="1:6" ht="14.25">
      <c r="A85" s="35" t="s">
        <v>386</v>
      </c>
      <c r="B85" s="84">
        <v>786</v>
      </c>
      <c r="C85" s="84">
        <v>786</v>
      </c>
      <c r="D85" s="84">
        <v>786</v>
      </c>
      <c r="E85" s="84"/>
      <c r="F85" s="147"/>
    </row>
    <row r="86" spans="1:6" ht="14.25">
      <c r="A86" s="35" t="s">
        <v>387</v>
      </c>
      <c r="B86" s="84">
        <v>262</v>
      </c>
      <c r="C86" s="84">
        <v>262</v>
      </c>
      <c r="D86" s="84">
        <v>262</v>
      </c>
      <c r="E86" s="84"/>
      <c r="F86" s="147"/>
    </row>
    <row r="87" spans="1:6" ht="14.25">
      <c r="A87" s="35" t="s">
        <v>388</v>
      </c>
      <c r="B87" s="84">
        <v>524</v>
      </c>
      <c r="C87" s="84">
        <v>524</v>
      </c>
      <c r="D87" s="84">
        <v>524</v>
      </c>
      <c r="E87" s="84"/>
      <c r="F87" s="147"/>
    </row>
    <row r="88" spans="1:6" ht="14.25">
      <c r="A88" s="61" t="s">
        <v>389</v>
      </c>
      <c r="B88" s="84">
        <v>1330</v>
      </c>
      <c r="C88" s="84">
        <v>1330</v>
      </c>
      <c r="D88" s="84">
        <v>1330</v>
      </c>
      <c r="E88" s="84"/>
      <c r="F88" s="147"/>
    </row>
    <row r="89" spans="1:6" ht="14.25">
      <c r="A89" s="35" t="s">
        <v>240</v>
      </c>
      <c r="B89" s="84"/>
      <c r="C89" s="84"/>
      <c r="D89" s="84"/>
      <c r="E89" s="84"/>
      <c r="F89" s="147"/>
    </row>
    <row r="90" spans="1:6" ht="14.25">
      <c r="A90" s="35" t="s">
        <v>241</v>
      </c>
      <c r="B90" s="84"/>
      <c r="C90" s="84"/>
      <c r="D90" s="84"/>
      <c r="E90" s="84"/>
      <c r="F90" s="147"/>
    </row>
    <row r="91" spans="1:6" ht="14.25">
      <c r="A91" s="61"/>
      <c r="B91" s="84"/>
      <c r="C91" s="84"/>
      <c r="D91" s="84"/>
      <c r="E91"/>
      <c r="F91" s="147"/>
    </row>
    <row r="92" spans="1:6" ht="15.75">
      <c r="A92" s="157" t="s">
        <v>242</v>
      </c>
      <c r="B92" s="158">
        <f>SUM(B84:B91)</f>
        <v>15480</v>
      </c>
      <c r="C92" s="158">
        <f>SUM(C84:C91)</f>
        <v>15536</v>
      </c>
      <c r="D92" s="158">
        <f>SUM(D84:D90)</f>
        <v>15807</v>
      </c>
      <c r="E92" s="158"/>
      <c r="F92" s="159"/>
    </row>
    <row r="93" spans="1:6" ht="14.25">
      <c r="A93"/>
      <c r="B93"/>
      <c r="C93"/>
      <c r="D93"/>
      <c r="E93"/>
      <c r="F93" s="147"/>
    </row>
    <row r="94" spans="1:6" ht="14.25">
      <c r="A94"/>
      <c r="B94"/>
      <c r="C94"/>
      <c r="D94"/>
      <c r="E94"/>
      <c r="F94" s="147"/>
    </row>
    <row r="95" spans="1:6" ht="14.25">
      <c r="A95" t="s">
        <v>243</v>
      </c>
      <c r="B95" s="84">
        <v>700</v>
      </c>
      <c r="C95" s="84">
        <v>700</v>
      </c>
      <c r="D95" s="84">
        <v>700</v>
      </c>
      <c r="E95" s="84"/>
      <c r="F95" s="147"/>
    </row>
    <row r="96" spans="1:6" ht="14.25">
      <c r="A96" t="s">
        <v>244</v>
      </c>
      <c r="B96" s="84">
        <v>300</v>
      </c>
      <c r="C96" s="84">
        <v>300</v>
      </c>
      <c r="D96" s="84">
        <v>300</v>
      </c>
      <c r="E96" s="84"/>
      <c r="F96" s="147"/>
    </row>
    <row r="97" spans="1:6" ht="14.25">
      <c r="A97" t="s">
        <v>245</v>
      </c>
      <c r="B97" s="84">
        <v>400</v>
      </c>
      <c r="C97" s="84">
        <v>400</v>
      </c>
      <c r="D97" s="84">
        <v>400</v>
      </c>
      <c r="E97" s="84"/>
      <c r="F97" s="147"/>
    </row>
    <row r="98" spans="1:6" ht="14.25">
      <c r="A98" t="s">
        <v>246</v>
      </c>
      <c r="B98" s="84">
        <v>50</v>
      </c>
      <c r="C98" s="84">
        <v>50</v>
      </c>
      <c r="D98" s="84">
        <v>50</v>
      </c>
      <c r="E98" s="84"/>
      <c r="F98" s="147"/>
    </row>
    <row r="99" spans="1:6" ht="14.25">
      <c r="A99" t="s">
        <v>247</v>
      </c>
      <c r="B99" s="84">
        <v>120</v>
      </c>
      <c r="C99" s="84">
        <v>120</v>
      </c>
      <c r="D99" s="84">
        <v>120</v>
      </c>
      <c r="E99" s="84"/>
      <c r="F99" s="147"/>
    </row>
    <row r="100" spans="1:6" ht="14.25">
      <c r="A100" t="s">
        <v>248</v>
      </c>
      <c r="B100" s="84">
        <v>350</v>
      </c>
      <c r="C100" s="84">
        <v>350</v>
      </c>
      <c r="D100" s="84">
        <v>350</v>
      </c>
      <c r="E100" s="84"/>
      <c r="F100" s="147"/>
    </row>
    <row r="101" spans="1:6" ht="14.25">
      <c r="A101" t="s">
        <v>249</v>
      </c>
      <c r="B101" s="84">
        <v>300</v>
      </c>
      <c r="C101" s="84">
        <v>300</v>
      </c>
      <c r="D101" s="84">
        <v>300</v>
      </c>
      <c r="E101" s="84"/>
      <c r="F101" s="147"/>
    </row>
    <row r="102" spans="1:6" ht="14.25">
      <c r="A102" t="s">
        <v>250</v>
      </c>
      <c r="B102" s="84">
        <v>700</v>
      </c>
      <c r="C102" s="84">
        <v>700</v>
      </c>
      <c r="D102" s="84">
        <v>700</v>
      </c>
      <c r="E102" s="84"/>
      <c r="F102" s="147"/>
    </row>
    <row r="103" spans="1:6" ht="14.25">
      <c r="A103" t="s">
        <v>251</v>
      </c>
      <c r="B103" s="84">
        <v>350</v>
      </c>
      <c r="C103" s="84">
        <v>350</v>
      </c>
      <c r="D103" s="84">
        <v>350</v>
      </c>
      <c r="E103" s="84"/>
      <c r="F103" s="147"/>
    </row>
    <row r="104" spans="1:6" ht="14.25">
      <c r="A104" t="s">
        <v>252</v>
      </c>
      <c r="B104" s="84">
        <v>100</v>
      </c>
      <c r="C104" s="84">
        <v>100</v>
      </c>
      <c r="D104" s="84">
        <v>100</v>
      </c>
      <c r="E104" s="84"/>
      <c r="F104" s="147"/>
    </row>
    <row r="105" spans="1:6" ht="14.25">
      <c r="A105" t="s">
        <v>253</v>
      </c>
      <c r="B105" s="84">
        <v>100</v>
      </c>
      <c r="C105" s="84">
        <v>100</v>
      </c>
      <c r="D105" s="84">
        <v>100</v>
      </c>
      <c r="E105" s="84"/>
      <c r="F105" s="147"/>
    </row>
    <row r="106" spans="1:6" ht="14.25">
      <c r="A106" t="s">
        <v>254</v>
      </c>
      <c r="B106" s="84">
        <v>600</v>
      </c>
      <c r="C106" s="84">
        <v>600</v>
      </c>
      <c r="D106" s="84">
        <v>600</v>
      </c>
      <c r="E106" s="84"/>
      <c r="F106" s="147"/>
    </row>
    <row r="107" spans="1:6" ht="14.25">
      <c r="A107" t="s">
        <v>255</v>
      </c>
      <c r="B107" s="84">
        <v>1300</v>
      </c>
      <c r="C107" s="84">
        <v>1300</v>
      </c>
      <c r="D107" s="84">
        <v>1300</v>
      </c>
      <c r="E107" s="84"/>
      <c r="F107" s="147"/>
    </row>
    <row r="108" spans="1:6" ht="14.25">
      <c r="A108" t="s">
        <v>256</v>
      </c>
      <c r="B108" s="84">
        <v>300</v>
      </c>
      <c r="C108" s="84">
        <v>300</v>
      </c>
      <c r="D108" s="84">
        <v>300</v>
      </c>
      <c r="E108" s="84"/>
      <c r="F108" s="147"/>
    </row>
    <row r="109" spans="1:6" ht="14.25">
      <c r="A109" s="160" t="s">
        <v>257</v>
      </c>
      <c r="B109" s="161">
        <f>SUM(B95:B108)</f>
        <v>5670</v>
      </c>
      <c r="C109" s="161">
        <f>SUM(C95:C108)</f>
        <v>5670</v>
      </c>
      <c r="D109" s="161">
        <f>SUM(D95:D108)</f>
        <v>5670</v>
      </c>
      <c r="E109" s="161"/>
      <c r="F109" s="104"/>
    </row>
    <row r="110" spans="1:6" ht="14.25">
      <c r="A110"/>
      <c r="B110"/>
      <c r="C110"/>
      <c r="D110"/>
      <c r="E110"/>
      <c r="F110" s="104"/>
    </row>
    <row r="111" spans="1:6" ht="14.25">
      <c r="A111" t="s">
        <v>258</v>
      </c>
      <c r="B111" s="84">
        <v>700</v>
      </c>
      <c r="C111" s="84">
        <v>700</v>
      </c>
      <c r="D111" s="162">
        <v>700</v>
      </c>
      <c r="E111" s="162"/>
      <c r="F111" s="163"/>
    </row>
    <row r="112" spans="1:6" ht="14.25">
      <c r="A112" t="s">
        <v>229</v>
      </c>
      <c r="B112" s="84">
        <v>300</v>
      </c>
      <c r="C112" s="84">
        <v>300</v>
      </c>
      <c r="D112" s="162">
        <v>300</v>
      </c>
      <c r="E112" s="162"/>
      <c r="F112" s="163"/>
    </row>
    <row r="113" spans="1:6" ht="14.25">
      <c r="A113" t="s">
        <v>259</v>
      </c>
      <c r="B113" s="84">
        <v>800</v>
      </c>
      <c r="C113" s="84">
        <v>800</v>
      </c>
      <c r="D113" s="162">
        <v>800</v>
      </c>
      <c r="E113" s="162"/>
      <c r="F113" s="163"/>
    </row>
    <row r="114" spans="1:6" ht="14.25">
      <c r="A114" t="s">
        <v>260</v>
      </c>
      <c r="B114" s="84">
        <v>720</v>
      </c>
      <c r="C114" s="84">
        <v>720</v>
      </c>
      <c r="D114" s="162">
        <v>720</v>
      </c>
      <c r="E114" s="162"/>
      <c r="F114" s="163"/>
    </row>
    <row r="115" spans="1:6" ht="14.25">
      <c r="A115" s="21" t="s">
        <v>448</v>
      </c>
      <c r="B115" s="225"/>
      <c r="C115" s="225">
        <v>1100</v>
      </c>
      <c r="D115" s="225">
        <v>1100</v>
      </c>
      <c r="E115" s="162"/>
      <c r="F115" s="163"/>
    </row>
    <row r="116" spans="1:6" ht="14.25">
      <c r="A116" t="s">
        <v>261</v>
      </c>
      <c r="B116" s="84">
        <v>100</v>
      </c>
      <c r="C116" s="84">
        <v>100</v>
      </c>
      <c r="D116" s="162">
        <v>100</v>
      </c>
      <c r="E116" s="162"/>
      <c r="F116" s="163"/>
    </row>
    <row r="117" spans="1:6" ht="14.25">
      <c r="A117" t="s">
        <v>344</v>
      </c>
      <c r="B117" s="84">
        <v>71040</v>
      </c>
      <c r="C117" s="84">
        <v>71040</v>
      </c>
      <c r="D117" s="162">
        <v>71040</v>
      </c>
      <c r="E117" s="162"/>
      <c r="F117" s="163"/>
    </row>
    <row r="118" spans="1:6" ht="14.25">
      <c r="A118" t="s">
        <v>262</v>
      </c>
      <c r="B118" s="84"/>
      <c r="C118" s="84"/>
      <c r="D118" s="162"/>
      <c r="E118"/>
      <c r="F118" s="163"/>
    </row>
    <row r="119" spans="1:6" ht="14.25">
      <c r="A119" t="s">
        <v>263</v>
      </c>
      <c r="B119" s="84">
        <v>750</v>
      </c>
      <c r="C119" s="84">
        <v>750</v>
      </c>
      <c r="D119" s="162">
        <v>750</v>
      </c>
      <c r="E119" s="162"/>
      <c r="F119" s="163"/>
    </row>
    <row r="120" spans="1:6" ht="14.25">
      <c r="A120" t="s">
        <v>264</v>
      </c>
      <c r="B120" s="84">
        <v>550</v>
      </c>
      <c r="C120" s="84">
        <v>550</v>
      </c>
      <c r="D120" s="162">
        <v>550</v>
      </c>
      <c r="E120" s="162"/>
      <c r="F120" s="163"/>
    </row>
    <row r="121" spans="1:6" ht="14.25">
      <c r="A121" t="s">
        <v>265</v>
      </c>
      <c r="B121" s="84">
        <v>100</v>
      </c>
      <c r="C121" s="84">
        <v>100</v>
      </c>
      <c r="D121" s="162">
        <v>100</v>
      </c>
      <c r="E121" s="162"/>
      <c r="F121" s="163"/>
    </row>
    <row r="122" spans="1:6" ht="14.25">
      <c r="A122" t="s">
        <v>266</v>
      </c>
      <c r="B122" s="84">
        <v>820</v>
      </c>
      <c r="C122" s="84">
        <v>820</v>
      </c>
      <c r="D122" s="162">
        <v>820</v>
      </c>
      <c r="E122" s="162"/>
      <c r="F122" s="163"/>
    </row>
    <row r="123" spans="1:6" ht="14.25">
      <c r="A123" t="s">
        <v>267</v>
      </c>
      <c r="B123" s="84">
        <v>10</v>
      </c>
      <c r="C123" s="84">
        <v>10</v>
      </c>
      <c r="D123" s="162">
        <v>10</v>
      </c>
      <c r="E123"/>
      <c r="F123" s="163"/>
    </row>
    <row r="124" spans="1:6" ht="14.25">
      <c r="A124" t="s">
        <v>268</v>
      </c>
      <c r="B124" s="84">
        <v>200</v>
      </c>
      <c r="C124" s="84">
        <v>200</v>
      </c>
      <c r="D124" s="162">
        <v>200</v>
      </c>
      <c r="E124" s="162"/>
      <c r="F124" s="163"/>
    </row>
    <row r="125" spans="1:6" ht="14.25">
      <c r="A125" t="s">
        <v>269</v>
      </c>
      <c r="B125" s="84">
        <v>200</v>
      </c>
      <c r="C125" s="84">
        <v>200</v>
      </c>
      <c r="D125" s="162">
        <v>200</v>
      </c>
      <c r="E125" s="162"/>
      <c r="F125" s="163"/>
    </row>
    <row r="126" spans="1:6" ht="14.25">
      <c r="A126" t="s">
        <v>270</v>
      </c>
      <c r="B126" s="84">
        <v>150</v>
      </c>
      <c r="C126" s="84">
        <v>150</v>
      </c>
      <c r="D126" s="162">
        <v>150</v>
      </c>
      <c r="E126" s="162"/>
      <c r="F126" s="163"/>
    </row>
    <row r="127" spans="1:6" ht="14.25">
      <c r="A127" t="s">
        <v>271</v>
      </c>
      <c r="B127" s="84">
        <v>350</v>
      </c>
      <c r="C127" s="84">
        <v>350</v>
      </c>
      <c r="D127" s="162">
        <v>350</v>
      </c>
      <c r="E127" s="162"/>
      <c r="F127" s="163"/>
    </row>
    <row r="128" spans="1:6" ht="14.25">
      <c r="A128" t="s">
        <v>272</v>
      </c>
      <c r="B128" s="84">
        <v>1800</v>
      </c>
      <c r="C128" s="84">
        <v>1800</v>
      </c>
      <c r="D128" s="162">
        <v>1800</v>
      </c>
      <c r="E128" s="162"/>
      <c r="F128" s="163"/>
    </row>
    <row r="129" spans="1:6" ht="14.25">
      <c r="A129" t="s">
        <v>273</v>
      </c>
      <c r="B129" s="84">
        <v>10</v>
      </c>
      <c r="C129" s="84">
        <v>10</v>
      </c>
      <c r="D129" s="162">
        <v>10</v>
      </c>
      <c r="E129" s="162"/>
      <c r="F129" s="163"/>
    </row>
    <row r="130" spans="1:6" ht="14.25">
      <c r="A130" t="s">
        <v>274</v>
      </c>
      <c r="B130" s="84">
        <v>20</v>
      </c>
      <c r="C130" s="84">
        <v>20</v>
      </c>
      <c r="D130" s="162">
        <v>20</v>
      </c>
      <c r="E130"/>
      <c r="F130" s="104"/>
    </row>
    <row r="131" spans="1:6" ht="14.25">
      <c r="A131" t="s">
        <v>275</v>
      </c>
      <c r="B131" s="84">
        <v>10</v>
      </c>
      <c r="C131" s="84">
        <v>10</v>
      </c>
      <c r="D131" s="162">
        <v>10</v>
      </c>
      <c r="E131"/>
      <c r="F131" s="104"/>
    </row>
    <row r="132" spans="1:6" ht="14.25">
      <c r="A132" s="21" t="s">
        <v>276</v>
      </c>
      <c r="B132" s="225">
        <v>100</v>
      </c>
      <c r="C132" s="225">
        <v>200</v>
      </c>
      <c r="D132" s="225">
        <v>211</v>
      </c>
      <c r="E132" s="162"/>
      <c r="F132" s="104"/>
    </row>
    <row r="133" spans="1:6" ht="14.25">
      <c r="A133" s="160" t="s">
        <v>277</v>
      </c>
      <c r="B133" s="161">
        <f>SUM(B111:B132)</f>
        <v>78730</v>
      </c>
      <c r="C133" s="161">
        <f>SUM(C111:C132)</f>
        <v>79930</v>
      </c>
      <c r="D133" s="161">
        <f>SUM(D111:D132)</f>
        <v>79941</v>
      </c>
      <c r="E133" s="161"/>
      <c r="F133" s="104"/>
    </row>
    <row r="134" spans="1:6" ht="14.25">
      <c r="A134" s="160"/>
      <c r="B134" s="161"/>
      <c r="C134" s="161"/>
      <c r="D134" s="161"/>
      <c r="E134" s="161"/>
      <c r="F134" s="104"/>
    </row>
    <row r="135" spans="1:6" ht="14.25">
      <c r="A135" s="160"/>
      <c r="B135" s="161"/>
      <c r="C135" s="161"/>
      <c r="D135" s="161"/>
      <c r="E135" s="161"/>
      <c r="F135" s="104"/>
    </row>
    <row r="136" spans="1:6" ht="14.25">
      <c r="A136" s="160"/>
      <c r="B136" s="161"/>
      <c r="C136" s="161"/>
      <c r="D136" s="161"/>
      <c r="E136" s="161"/>
      <c r="F136" s="104"/>
    </row>
    <row r="137" spans="1:6" ht="14.25">
      <c r="A137" s="160"/>
      <c r="B137" s="161"/>
      <c r="C137" s="161"/>
      <c r="D137" s="161"/>
      <c r="E137" s="161"/>
      <c r="F137" s="104"/>
    </row>
    <row r="138" spans="1:6" ht="14.25">
      <c r="A138"/>
      <c r="B138"/>
      <c r="C138"/>
      <c r="D138"/>
      <c r="E138"/>
      <c r="F138" s="104"/>
    </row>
    <row r="139" spans="1:6" ht="14.25">
      <c r="A139" s="21" t="s">
        <v>278</v>
      </c>
      <c r="B139" s="225">
        <v>21000</v>
      </c>
      <c r="C139" s="225">
        <v>22280</v>
      </c>
      <c r="D139" s="225">
        <v>22280</v>
      </c>
      <c r="E139" s="84"/>
      <c r="F139" s="163"/>
    </row>
    <row r="140" spans="1:6" ht="14.25">
      <c r="A140" s="21" t="s">
        <v>449</v>
      </c>
      <c r="B140" s="225">
        <v>3500</v>
      </c>
      <c r="C140" s="225">
        <v>5000</v>
      </c>
      <c r="D140" s="225">
        <v>5000</v>
      </c>
      <c r="E140" s="84"/>
      <c r="F140" s="163"/>
    </row>
    <row r="141" spans="1:6" ht="14.25">
      <c r="A141" t="s">
        <v>279</v>
      </c>
      <c r="B141" s="162"/>
      <c r="C141" s="162"/>
      <c r="D141" s="84"/>
      <c r="E141" s="84"/>
      <c r="F141" s="163"/>
    </row>
    <row r="142" spans="1:6" ht="14.25">
      <c r="A142" t="s">
        <v>280</v>
      </c>
      <c r="B142" s="162">
        <v>40</v>
      </c>
      <c r="C142" s="162">
        <v>40</v>
      </c>
      <c r="D142" s="84">
        <v>40</v>
      </c>
      <c r="E142" s="84"/>
      <c r="F142" s="163"/>
    </row>
    <row r="143" spans="1:6" ht="14.25">
      <c r="A143" s="21" t="s">
        <v>281</v>
      </c>
      <c r="B143" s="225">
        <v>800</v>
      </c>
      <c r="C143" s="225">
        <v>880</v>
      </c>
      <c r="D143" s="225">
        <v>880</v>
      </c>
      <c r="E143" s="84"/>
      <c r="F143" s="163"/>
    </row>
    <row r="144" spans="1:6" ht="14.25">
      <c r="A144" s="21" t="s">
        <v>282</v>
      </c>
      <c r="B144" s="225">
        <v>2700</v>
      </c>
      <c r="C144" s="225">
        <v>2925</v>
      </c>
      <c r="D144" s="225">
        <v>2925</v>
      </c>
      <c r="E144" s="84"/>
      <c r="F144" s="163"/>
    </row>
    <row r="145" spans="1:6" ht="14.25">
      <c r="A145" t="s">
        <v>283</v>
      </c>
      <c r="B145" s="162">
        <v>350</v>
      </c>
      <c r="C145" s="162">
        <v>350</v>
      </c>
      <c r="D145" s="84">
        <v>350</v>
      </c>
      <c r="E145" s="84"/>
      <c r="F145" s="163"/>
    </row>
    <row r="146" spans="1:6" ht="14.25">
      <c r="A146" s="21" t="s">
        <v>284</v>
      </c>
      <c r="B146" s="225">
        <v>400</v>
      </c>
      <c r="C146" s="225">
        <v>500</v>
      </c>
      <c r="D146" s="225">
        <v>500</v>
      </c>
      <c r="E146" s="84"/>
      <c r="F146" s="163"/>
    </row>
    <row r="147" spans="1:6" ht="14.25">
      <c r="A147" t="s">
        <v>285</v>
      </c>
      <c r="B147" s="162">
        <v>1200</v>
      </c>
      <c r="C147" s="162">
        <v>1200</v>
      </c>
      <c r="D147" s="84">
        <v>1200</v>
      </c>
      <c r="E147" s="84"/>
      <c r="F147" s="163"/>
    </row>
    <row r="148" spans="1:6" ht="14.25">
      <c r="A148" t="s">
        <v>286</v>
      </c>
      <c r="B148" s="162">
        <v>5500</v>
      </c>
      <c r="C148" s="162">
        <v>5500</v>
      </c>
      <c r="D148" s="84">
        <v>5500</v>
      </c>
      <c r="E148" s="84"/>
      <c r="F148" s="163"/>
    </row>
    <row r="149" spans="1:6" ht="14.25">
      <c r="A149" t="s">
        <v>287</v>
      </c>
      <c r="B149" s="162">
        <v>550</v>
      </c>
      <c r="C149" s="162">
        <v>550</v>
      </c>
      <c r="D149" s="84">
        <v>550</v>
      </c>
      <c r="E149" s="84"/>
      <c r="F149" s="163"/>
    </row>
    <row r="150" spans="1:6" ht="14.25">
      <c r="A150" s="164" t="s">
        <v>430</v>
      </c>
      <c r="B150" s="165">
        <f>SUM(B139:B149)</f>
        <v>36040</v>
      </c>
      <c r="C150" s="165">
        <f>SUM(C139:C149)</f>
        <v>39225</v>
      </c>
      <c r="D150" s="165">
        <f>SUM(D139:D149)</f>
        <v>39225</v>
      </c>
      <c r="E150" s="165"/>
      <c r="F150" s="104"/>
    </row>
    <row r="151" spans="1:6" ht="14.25">
      <c r="A151" s="160"/>
      <c r="B151" s="165"/>
      <c r="C151" s="165"/>
      <c r="D151"/>
      <c r="E151"/>
      <c r="F151" s="104"/>
    </row>
    <row r="152" spans="1:6" ht="14.25">
      <c r="A152"/>
      <c r="B152"/>
      <c r="C152"/>
      <c r="D152"/>
      <c r="E152"/>
      <c r="F152" s="104"/>
    </row>
    <row r="153" spans="1:6" ht="14.25">
      <c r="A153" t="s">
        <v>288</v>
      </c>
      <c r="B153" s="162">
        <v>150</v>
      </c>
      <c r="C153" s="162">
        <v>150</v>
      </c>
      <c r="D153" s="84">
        <v>150</v>
      </c>
      <c r="E153" s="84"/>
      <c r="F153" s="104"/>
    </row>
    <row r="154" spans="1:6" ht="14.25">
      <c r="A154" t="s">
        <v>289</v>
      </c>
      <c r="B154" s="162">
        <v>5000</v>
      </c>
      <c r="C154" s="162">
        <v>5000</v>
      </c>
      <c r="D154" s="84">
        <v>5000</v>
      </c>
      <c r="E154" s="84"/>
      <c r="F154" s="163"/>
    </row>
    <row r="155" spans="1:6" ht="14.25">
      <c r="A155" s="21" t="s">
        <v>390</v>
      </c>
      <c r="B155" s="225">
        <v>360</v>
      </c>
      <c r="C155" s="225">
        <v>430</v>
      </c>
      <c r="D155" s="225">
        <v>430</v>
      </c>
      <c r="E155" s="84"/>
      <c r="F155" s="163"/>
    </row>
    <row r="156" spans="1:6" ht="14.25">
      <c r="A156" t="s">
        <v>290</v>
      </c>
      <c r="B156" s="162">
        <v>1600</v>
      </c>
      <c r="C156" s="162">
        <v>1600</v>
      </c>
      <c r="D156" s="84">
        <v>1600</v>
      </c>
      <c r="E156" s="84"/>
      <c r="F156" s="163"/>
    </row>
    <row r="157" spans="1:6" ht="14.25">
      <c r="A157" t="s">
        <v>291</v>
      </c>
      <c r="B157" s="162">
        <v>160</v>
      </c>
      <c r="C157" s="162">
        <v>160</v>
      </c>
      <c r="D157" s="84">
        <v>160</v>
      </c>
      <c r="E157" s="84"/>
      <c r="F157" s="163"/>
    </row>
    <row r="158" spans="1:6" ht="14.25">
      <c r="A158" t="s">
        <v>292</v>
      </c>
      <c r="B158" s="162">
        <v>140</v>
      </c>
      <c r="C158" s="162">
        <v>140</v>
      </c>
      <c r="D158" s="84">
        <v>140</v>
      </c>
      <c r="E158" s="84"/>
      <c r="F158" s="163"/>
    </row>
    <row r="159" spans="1:6" ht="14.25">
      <c r="A159" t="s">
        <v>293</v>
      </c>
      <c r="B159" s="162">
        <v>60</v>
      </c>
      <c r="C159" s="162">
        <v>60</v>
      </c>
      <c r="D159" s="84">
        <v>60</v>
      </c>
      <c r="E159" s="84"/>
      <c r="F159" s="163"/>
    </row>
    <row r="160" spans="1:6" ht="14.25">
      <c r="A160" t="s">
        <v>473</v>
      </c>
      <c r="B160" s="162"/>
      <c r="C160" s="162"/>
      <c r="D160" s="84">
        <v>1464</v>
      </c>
      <c r="E160" s="84"/>
      <c r="F160" s="163"/>
    </row>
    <row r="161" spans="1:6" ht="14.25">
      <c r="A161" t="s">
        <v>294</v>
      </c>
      <c r="B161" s="162">
        <v>50</v>
      </c>
      <c r="C161" s="162">
        <v>50</v>
      </c>
      <c r="D161" s="84">
        <v>50</v>
      </c>
      <c r="E161" s="84"/>
      <c r="F161" s="163"/>
    </row>
    <row r="162" spans="1:6" ht="14.25">
      <c r="A162" t="s">
        <v>295</v>
      </c>
      <c r="B162" s="162">
        <v>2500</v>
      </c>
      <c r="C162" s="162">
        <v>2500</v>
      </c>
      <c r="D162" s="84">
        <v>2500</v>
      </c>
      <c r="E162" s="84"/>
      <c r="F162" s="163"/>
    </row>
    <row r="163" spans="1:6" ht="14.25">
      <c r="A163" s="160" t="s">
        <v>296</v>
      </c>
      <c r="B163" s="165">
        <f>SUM(B153:B162)</f>
        <v>10020</v>
      </c>
      <c r="C163" s="165">
        <f>SUM(C153:C162)</f>
        <v>10090</v>
      </c>
      <c r="D163" s="165">
        <f>SUM(D153:D162)</f>
        <v>11554</v>
      </c>
      <c r="E163" s="165"/>
      <c r="F163" s="104"/>
    </row>
    <row r="164" spans="1:6" ht="14.25">
      <c r="A164"/>
      <c r="B164"/>
      <c r="C164"/>
      <c r="D164"/>
      <c r="E164"/>
      <c r="F164" s="104"/>
    </row>
    <row r="165" spans="1:6" ht="15">
      <c r="A165" s="166" t="s">
        <v>297</v>
      </c>
      <c r="B165" s="167">
        <f>SUM(B163+B150+B133+B109)</f>
        <v>130460</v>
      </c>
      <c r="C165" s="167">
        <f>SUM(C163+C150+C133+C109)</f>
        <v>134915</v>
      </c>
      <c r="D165" s="167">
        <f>D163+D150+D133+D109</f>
        <v>136390</v>
      </c>
      <c r="E165" s="167"/>
      <c r="F165" s="168"/>
    </row>
    <row r="166" spans="1:6" ht="15">
      <c r="A166" s="166"/>
      <c r="B166" s="167"/>
      <c r="C166" s="167"/>
      <c r="D166" s="167"/>
      <c r="E166" s="167"/>
      <c r="F166" s="168"/>
    </row>
    <row r="167" spans="1:6" ht="14.25">
      <c r="A167" t="s">
        <v>298</v>
      </c>
      <c r="B167"/>
      <c r="C167"/>
      <c r="D167" s="84"/>
      <c r="E167" s="84"/>
      <c r="F167" s="163"/>
    </row>
    <row r="168" spans="1:6" ht="14.25">
      <c r="A168" t="s">
        <v>299</v>
      </c>
      <c r="B168" s="84"/>
      <c r="C168" s="84"/>
      <c r="D168" s="84"/>
      <c r="E168" s="84"/>
      <c r="F168" s="163"/>
    </row>
    <row r="169" spans="1:6" ht="14.25">
      <c r="A169" t="s">
        <v>300</v>
      </c>
      <c r="B169" s="84"/>
      <c r="C169" s="84"/>
      <c r="D169" s="84"/>
      <c r="E169" s="84"/>
      <c r="F169" s="163"/>
    </row>
    <row r="170" spans="1:6" ht="14.25">
      <c r="A170" t="s">
        <v>346</v>
      </c>
      <c r="B170" s="84"/>
      <c r="C170" s="84"/>
      <c r="D170" s="84"/>
      <c r="E170" s="84"/>
      <c r="F170" s="163"/>
    </row>
    <row r="171" spans="1:6" ht="14.25">
      <c r="A171" t="s">
        <v>301</v>
      </c>
      <c r="B171" s="84"/>
      <c r="C171" s="84"/>
      <c r="D171" s="84"/>
      <c r="E171" s="84"/>
      <c r="F171" s="163"/>
    </row>
    <row r="172" spans="1:6" ht="15.75">
      <c r="A172" s="166" t="s">
        <v>302</v>
      </c>
      <c r="B172" s="158"/>
      <c r="C172" s="158"/>
      <c r="D172" s="158"/>
      <c r="E172" s="158"/>
      <c r="F172" s="159"/>
    </row>
    <row r="173" spans="1:6" ht="14.25">
      <c r="A173"/>
      <c r="B173" s="84"/>
      <c r="C173" s="84"/>
      <c r="D173"/>
      <c r="E173"/>
      <c r="F173" s="104"/>
    </row>
    <row r="174" spans="1:6" ht="15">
      <c r="A174" s="169" t="s">
        <v>204</v>
      </c>
      <c r="B174" s="158">
        <v>735</v>
      </c>
      <c r="C174" s="158">
        <v>735</v>
      </c>
      <c r="D174" s="158">
        <v>735</v>
      </c>
      <c r="E174"/>
      <c r="F174" s="104"/>
    </row>
    <row r="175" spans="1:6" ht="15">
      <c r="A175" s="169"/>
      <c r="B175" s="158"/>
      <c r="C175" s="158"/>
      <c r="D175" s="158"/>
      <c r="E175"/>
      <c r="F175" s="104"/>
    </row>
    <row r="176" spans="1:6" ht="15">
      <c r="A176" s="169" t="s">
        <v>345</v>
      </c>
      <c r="B176" s="158"/>
      <c r="C176" s="158"/>
      <c r="D176" s="158"/>
      <c r="E176"/>
      <c r="F176" s="104"/>
    </row>
    <row r="177" spans="1:6" ht="14.25">
      <c r="A177"/>
      <c r="B177" s="84"/>
      <c r="C177" s="84"/>
      <c r="D177"/>
      <c r="E177"/>
      <c r="F177" s="104"/>
    </row>
    <row r="178" spans="1:6" ht="14.25">
      <c r="A178" t="s">
        <v>303</v>
      </c>
      <c r="B178" s="84">
        <v>1000</v>
      </c>
      <c r="C178" s="84">
        <v>1000</v>
      </c>
      <c r="D178" s="84">
        <v>1000</v>
      </c>
      <c r="E178" s="84"/>
      <c r="F178" s="163"/>
    </row>
    <row r="179" spans="1:6" ht="14.25">
      <c r="A179" t="s">
        <v>304</v>
      </c>
      <c r="B179" s="84">
        <v>50</v>
      </c>
      <c r="C179" s="84">
        <v>50</v>
      </c>
      <c r="D179" s="84">
        <v>50</v>
      </c>
      <c r="E179" s="84"/>
      <c r="F179" s="163"/>
    </row>
    <row r="180" spans="1:6" ht="14.25">
      <c r="A180" t="s">
        <v>416</v>
      </c>
      <c r="B180" s="84">
        <v>600</v>
      </c>
      <c r="C180" s="84">
        <v>600</v>
      </c>
      <c r="D180" s="84">
        <v>600</v>
      </c>
      <c r="E180" s="84"/>
      <c r="F180" s="163"/>
    </row>
    <row r="181" spans="1:6" ht="14.25">
      <c r="A181" t="s">
        <v>305</v>
      </c>
      <c r="B181" s="84">
        <v>6000</v>
      </c>
      <c r="C181" s="84">
        <v>6000</v>
      </c>
      <c r="D181" s="84">
        <v>6000</v>
      </c>
      <c r="E181" s="84"/>
      <c r="F181" s="163"/>
    </row>
    <row r="182" spans="1:6" ht="14.25">
      <c r="A182" t="s">
        <v>306</v>
      </c>
      <c r="B182" s="84">
        <v>566</v>
      </c>
      <c r="C182" s="84">
        <v>566</v>
      </c>
      <c r="D182" s="84">
        <v>566</v>
      </c>
      <c r="E182" s="84"/>
      <c r="F182" s="104"/>
    </row>
    <row r="183" spans="1:6" ht="14.25">
      <c r="A183" t="s">
        <v>307</v>
      </c>
      <c r="B183" s="84">
        <v>1200</v>
      </c>
      <c r="C183" s="84">
        <v>1200</v>
      </c>
      <c r="D183" s="84">
        <v>1200</v>
      </c>
      <c r="E183" s="84"/>
      <c r="F183" s="104"/>
    </row>
    <row r="184" spans="1:6" ht="15.75">
      <c r="A184" s="170" t="s">
        <v>308</v>
      </c>
      <c r="B184" s="158">
        <f>SUM(B178:B183)</f>
        <v>9416</v>
      </c>
      <c r="C184" s="158">
        <f>SUM(C178:C183)</f>
        <v>9416</v>
      </c>
      <c r="D184" s="158">
        <f>SUM(D178:D183)</f>
        <v>9416</v>
      </c>
      <c r="E184" s="158"/>
      <c r="F184" s="159"/>
    </row>
    <row r="185" spans="1:6" ht="15.75">
      <c r="A185" s="170"/>
      <c r="B185" s="158"/>
      <c r="C185" s="158"/>
      <c r="D185" s="158"/>
      <c r="E185" s="158"/>
      <c r="F185" s="159"/>
    </row>
    <row r="186" spans="1:6" ht="15.75">
      <c r="A186" s="170"/>
      <c r="B186" s="158"/>
      <c r="C186" s="158"/>
      <c r="D186" s="158"/>
      <c r="E186" s="158"/>
      <c r="F186" s="159"/>
    </row>
    <row r="187" spans="1:6" ht="15.75">
      <c r="A187" s="170"/>
      <c r="B187" s="158"/>
      <c r="C187" s="158"/>
      <c r="D187" s="158"/>
      <c r="E187" s="158"/>
      <c r="F187" s="159"/>
    </row>
    <row r="188" spans="1:6" ht="14.25">
      <c r="A188"/>
      <c r="B188" s="84"/>
      <c r="C188" s="84"/>
      <c r="D188"/>
      <c r="E188"/>
      <c r="F188"/>
    </row>
    <row r="189" spans="1:6" ht="14.25">
      <c r="A189" t="s">
        <v>309</v>
      </c>
      <c r="B189" s="162">
        <v>500</v>
      </c>
      <c r="C189" s="162">
        <v>500</v>
      </c>
      <c r="D189" s="162">
        <v>500</v>
      </c>
      <c r="E189" s="162"/>
      <c r="F189" s="147"/>
    </row>
    <row r="190" spans="1:6" ht="14.25">
      <c r="A190" t="s">
        <v>451</v>
      </c>
      <c r="B190" s="162"/>
      <c r="C190" s="162">
        <v>400</v>
      </c>
      <c r="D190" s="162">
        <v>400</v>
      </c>
      <c r="E190" s="84"/>
      <c r="F190" s="147"/>
    </row>
    <row r="191" spans="1:6" ht="14.25">
      <c r="A191" t="s">
        <v>450</v>
      </c>
      <c r="B191" s="162"/>
      <c r="C191" s="162">
        <v>9610</v>
      </c>
      <c r="D191" s="162">
        <v>10823</v>
      </c>
      <c r="E191" s="84"/>
      <c r="F191" s="147"/>
    </row>
    <row r="192" spans="1:6" ht="14.25">
      <c r="A192" t="s">
        <v>310</v>
      </c>
      <c r="B192" s="162">
        <v>4000</v>
      </c>
      <c r="C192" s="162">
        <v>4000</v>
      </c>
      <c r="D192" s="162">
        <v>4000</v>
      </c>
      <c r="E192" s="84"/>
      <c r="F192" s="147"/>
    </row>
    <row r="193" spans="1:6" ht="14.25">
      <c r="A193" t="s">
        <v>419</v>
      </c>
      <c r="B193" s="162">
        <v>50000</v>
      </c>
      <c r="C193" s="162">
        <v>50000</v>
      </c>
      <c r="D193" s="162">
        <v>50000</v>
      </c>
      <c r="E193" s="84"/>
      <c r="F193" s="147"/>
    </row>
    <row r="194" spans="1:6" ht="14.25">
      <c r="A194" t="s">
        <v>418</v>
      </c>
      <c r="B194" s="162">
        <v>50000</v>
      </c>
      <c r="C194" s="162">
        <v>50000</v>
      </c>
      <c r="D194" s="162">
        <v>50000</v>
      </c>
      <c r="E194" s="84"/>
      <c r="F194" s="147"/>
    </row>
    <row r="195" spans="1:6" ht="14.25">
      <c r="A195" t="s">
        <v>464</v>
      </c>
      <c r="B195" s="162"/>
      <c r="C195" s="162"/>
      <c r="D195" s="162">
        <v>6170</v>
      </c>
      <c r="E195" s="84"/>
      <c r="F195" s="147"/>
    </row>
    <row r="196" spans="1:6" ht="14.25">
      <c r="A196" t="s">
        <v>466</v>
      </c>
      <c r="B196" s="162"/>
      <c r="C196" s="162"/>
      <c r="D196" s="162">
        <v>1200</v>
      </c>
      <c r="E196" s="84"/>
      <c r="F196" s="147"/>
    </row>
    <row r="197" spans="1:6" ht="15">
      <c r="A197" s="166" t="s">
        <v>311</v>
      </c>
      <c r="B197" s="167">
        <f>SUM(B189:B194)</f>
        <v>104500</v>
      </c>
      <c r="C197" s="167">
        <f>SUM(C189:C194)</f>
        <v>114510</v>
      </c>
      <c r="D197" s="167">
        <f>SUM(D189:D196)</f>
        <v>123093</v>
      </c>
      <c r="E197" s="167"/>
      <c r="F197" s="168"/>
    </row>
    <row r="199" spans="1:6" ht="14.25">
      <c r="A199"/>
      <c r="B199"/>
      <c r="C199"/>
      <c r="D199"/>
      <c r="E199"/>
      <c r="F199" s="147"/>
    </row>
    <row r="200" spans="1:6" ht="14.25">
      <c r="A200" t="s">
        <v>312</v>
      </c>
      <c r="B200" s="162">
        <v>500</v>
      </c>
      <c r="C200" s="162">
        <v>500</v>
      </c>
      <c r="D200" s="162">
        <v>500</v>
      </c>
      <c r="E200"/>
      <c r="F200" s="147"/>
    </row>
    <row r="201" spans="1:6" ht="14.25">
      <c r="A201" t="s">
        <v>120</v>
      </c>
      <c r="B201" s="162">
        <v>63972</v>
      </c>
      <c r="C201" s="162">
        <v>55222</v>
      </c>
      <c r="D201" s="162">
        <v>55222</v>
      </c>
      <c r="E201"/>
      <c r="F201" s="147"/>
    </row>
    <row r="202" spans="1:6" ht="14.25">
      <c r="A202" t="s">
        <v>37</v>
      </c>
      <c r="B202" s="162">
        <v>10000</v>
      </c>
      <c r="C202" s="162">
        <v>31707</v>
      </c>
      <c r="D202" s="162">
        <v>6918</v>
      </c>
      <c r="E202"/>
      <c r="F202" s="147"/>
    </row>
    <row r="203" spans="1:6" ht="14.25">
      <c r="A203" t="s">
        <v>313</v>
      </c>
      <c r="B203" s="162">
        <v>5000</v>
      </c>
      <c r="C203" s="162">
        <v>5000</v>
      </c>
      <c r="D203" s="84">
        <v>3646</v>
      </c>
      <c r="E203"/>
      <c r="F203" s="147"/>
    </row>
    <row r="204" spans="1:6" ht="14.25">
      <c r="A204" t="s">
        <v>314</v>
      </c>
      <c r="B204" s="162">
        <v>514785</v>
      </c>
      <c r="C204" s="162">
        <v>514785</v>
      </c>
      <c r="D204" s="162">
        <v>403034</v>
      </c>
      <c r="E204"/>
      <c r="F204" s="147"/>
    </row>
    <row r="205" spans="1:6" ht="15">
      <c r="A205" s="166" t="s">
        <v>315</v>
      </c>
      <c r="B205" s="167">
        <f>SUM(B200:B204)</f>
        <v>594257</v>
      </c>
      <c r="C205" s="167">
        <f>SUM(C200:C204)</f>
        <v>607214</v>
      </c>
      <c r="D205" s="167">
        <f>SUM(D200:D204)</f>
        <v>469320</v>
      </c>
      <c r="E205" s="70"/>
      <c r="F205" s="147"/>
    </row>
    <row r="206" spans="1:6" ht="14.25">
      <c r="A206"/>
      <c r="B206"/>
      <c r="C206"/>
      <c r="D206"/>
      <c r="E206"/>
      <c r="F206" s="147"/>
    </row>
    <row r="207" spans="1:6" ht="14.25">
      <c r="A207"/>
      <c r="B207"/>
      <c r="C207"/>
      <c r="D207"/>
      <c r="E207"/>
      <c r="F207" s="147"/>
    </row>
    <row r="208" spans="1:6" ht="15">
      <c r="A208" s="170" t="s">
        <v>316</v>
      </c>
      <c r="B208" s="167">
        <f>SUM(B205+B197+B184+B174+B165+B92+B82)</f>
        <v>915596</v>
      </c>
      <c r="C208" s="167">
        <f>SUM(C205+C197+C184+C174+C165+C92+C82)</f>
        <v>945103</v>
      </c>
      <c r="D208" s="167">
        <f>SUM(D205+D197+D184+D176+D174+D172+D165+D92+D82)</f>
        <v>818497</v>
      </c>
      <c r="E208" s="167"/>
      <c r="F208" s="168"/>
    </row>
  </sheetData>
  <mergeCells count="7">
    <mergeCell ref="A1:G1"/>
    <mergeCell ref="A2:G2"/>
    <mergeCell ref="A39:D39"/>
    <mergeCell ref="A40:D40"/>
    <mergeCell ref="A4:A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&amp;R4. sz. melléklet a /2010.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D44" sqref="D44"/>
    </sheetView>
  </sheetViews>
  <sheetFormatPr defaultColWidth="9.140625" defaultRowHeight="12.75"/>
  <cols>
    <col min="1" max="1" width="29.57421875" style="0" customWidth="1"/>
    <col min="2" max="2" width="12.8515625" style="0" customWidth="1"/>
    <col min="3" max="4" width="11.421875" style="0" customWidth="1"/>
    <col min="5" max="5" width="17.140625" style="0" customWidth="1"/>
  </cols>
  <sheetData>
    <row r="1" spans="1:5" ht="6" customHeight="1">
      <c r="A1" s="262"/>
      <c r="B1" s="282"/>
      <c r="C1" s="282"/>
      <c r="D1" s="282"/>
      <c r="E1" s="282"/>
    </row>
    <row r="2" spans="1:5" ht="3" customHeight="1" hidden="1">
      <c r="A2" s="1"/>
      <c r="B2" s="2"/>
      <c r="C2" s="2"/>
      <c r="D2" s="2"/>
      <c r="E2" s="2"/>
    </row>
    <row r="3" spans="1:5" ht="12.75">
      <c r="A3" s="283" t="s">
        <v>527</v>
      </c>
      <c r="B3" s="284"/>
      <c r="C3" s="284"/>
      <c r="D3" s="284"/>
      <c r="E3" s="284"/>
    </row>
    <row r="4" spans="1:5" ht="23.25" customHeight="1">
      <c r="A4" s="284"/>
      <c r="B4" s="284"/>
      <c r="C4" s="284"/>
      <c r="D4" s="284"/>
      <c r="E4" s="284"/>
    </row>
    <row r="5" spans="1:5" ht="12.75">
      <c r="A5" s="203"/>
      <c r="B5" s="203"/>
      <c r="C5" s="203"/>
      <c r="D5" s="203"/>
      <c r="E5" s="203"/>
    </row>
    <row r="6" spans="1:5" ht="16.5" thickBot="1">
      <c r="A6" s="205"/>
      <c r="B6" s="2"/>
      <c r="C6" s="2"/>
      <c r="D6" s="2"/>
      <c r="E6" s="206" t="s">
        <v>474</v>
      </c>
    </row>
    <row r="7" spans="1:5" ht="12.75">
      <c r="A7" s="285" t="s">
        <v>0</v>
      </c>
      <c r="B7" s="288" t="s">
        <v>538</v>
      </c>
      <c r="C7" s="288" t="s">
        <v>531</v>
      </c>
      <c r="D7" s="288" t="s">
        <v>467</v>
      </c>
      <c r="E7" s="291" t="s">
        <v>475</v>
      </c>
    </row>
    <row r="8" spans="1:5" ht="12.75">
      <c r="A8" s="286"/>
      <c r="B8" s="289"/>
      <c r="C8" s="289"/>
      <c r="D8" s="289"/>
      <c r="E8" s="292"/>
    </row>
    <row r="9" spans="1:5" ht="13.5" thickBot="1">
      <c r="A9" s="287"/>
      <c r="B9" s="290"/>
      <c r="C9" s="290"/>
      <c r="D9" s="290"/>
      <c r="E9" s="293"/>
    </row>
    <row r="10" spans="1:5" ht="19.5" thickBot="1">
      <c r="A10" s="279" t="s">
        <v>34</v>
      </c>
      <c r="B10" s="280"/>
      <c r="C10" s="280"/>
      <c r="D10" s="280"/>
      <c r="E10" s="281"/>
    </row>
    <row r="11" spans="1:5" ht="18" customHeight="1">
      <c r="A11" s="207" t="s">
        <v>376</v>
      </c>
      <c r="B11" s="208">
        <v>2000</v>
      </c>
      <c r="C11" s="208">
        <v>2000</v>
      </c>
      <c r="D11" s="208">
        <v>2000</v>
      </c>
      <c r="E11" s="208" t="s">
        <v>476</v>
      </c>
    </row>
    <row r="12" spans="1:5" ht="18.75" customHeight="1">
      <c r="A12" s="209" t="s">
        <v>116</v>
      </c>
      <c r="B12" s="210">
        <v>1250</v>
      </c>
      <c r="C12" s="210">
        <v>1250</v>
      </c>
      <c r="D12" s="208">
        <v>1250</v>
      </c>
      <c r="E12" s="211" t="s">
        <v>477</v>
      </c>
    </row>
    <row r="13" spans="1:5" ht="21.75" customHeight="1">
      <c r="A13" s="209" t="s">
        <v>377</v>
      </c>
      <c r="B13" s="210">
        <v>1000</v>
      </c>
      <c r="C13" s="210">
        <v>1000</v>
      </c>
      <c r="D13" s="208">
        <v>1000</v>
      </c>
      <c r="E13" s="211" t="s">
        <v>477</v>
      </c>
    </row>
    <row r="14" spans="1:5" ht="24.75" customHeight="1">
      <c r="A14" s="209" t="s">
        <v>478</v>
      </c>
      <c r="B14" s="210">
        <v>700</v>
      </c>
      <c r="C14" s="210">
        <v>700</v>
      </c>
      <c r="D14" s="208">
        <v>700</v>
      </c>
      <c r="E14" s="211" t="s">
        <v>477</v>
      </c>
    </row>
    <row r="15" spans="1:5" ht="39" customHeight="1">
      <c r="A15" s="209" t="s">
        <v>479</v>
      </c>
      <c r="B15" s="210">
        <v>11250</v>
      </c>
      <c r="C15" s="210">
        <v>11250</v>
      </c>
      <c r="D15" s="208">
        <v>11250</v>
      </c>
      <c r="E15" s="211" t="s">
        <v>477</v>
      </c>
    </row>
    <row r="16" spans="1:5" ht="24.75" customHeight="1">
      <c r="A16" s="209" t="s">
        <v>480</v>
      </c>
      <c r="B16" s="210">
        <v>250</v>
      </c>
      <c r="C16" s="210">
        <v>250</v>
      </c>
      <c r="D16" s="208"/>
      <c r="E16" s="211" t="s">
        <v>477</v>
      </c>
    </row>
    <row r="17" spans="1:5" ht="38.25" customHeight="1">
      <c r="A17" s="209" t="s">
        <v>481</v>
      </c>
      <c r="B17" s="210">
        <v>150</v>
      </c>
      <c r="C17" s="210">
        <v>150</v>
      </c>
      <c r="D17" s="208">
        <v>150</v>
      </c>
      <c r="E17" s="211" t="s">
        <v>477</v>
      </c>
    </row>
    <row r="18" spans="1:5" ht="49.5" customHeight="1">
      <c r="A18" s="209" t="s">
        <v>482</v>
      </c>
      <c r="B18" s="210">
        <v>2500</v>
      </c>
      <c r="C18" s="210">
        <v>2500</v>
      </c>
      <c r="D18" s="208">
        <v>2500</v>
      </c>
      <c r="E18" s="211" t="s">
        <v>477</v>
      </c>
    </row>
    <row r="19" spans="1:5" ht="34.5" customHeight="1">
      <c r="A19" s="209" t="s">
        <v>483</v>
      </c>
      <c r="B19" s="210">
        <v>8217</v>
      </c>
      <c r="C19" s="210">
        <v>8217</v>
      </c>
      <c r="D19" s="208">
        <v>8217</v>
      </c>
      <c r="E19" s="211" t="s">
        <v>477</v>
      </c>
    </row>
    <row r="20" spans="1:5" ht="17.25" customHeight="1">
      <c r="A20" s="209" t="s">
        <v>484</v>
      </c>
      <c r="B20" s="210">
        <v>860</v>
      </c>
      <c r="C20" s="210"/>
      <c r="D20" s="208"/>
      <c r="E20" s="211" t="s">
        <v>485</v>
      </c>
    </row>
    <row r="21" spans="1:5" ht="18.75" customHeight="1">
      <c r="A21" s="209" t="s">
        <v>445</v>
      </c>
      <c r="B21" s="210"/>
      <c r="C21" s="210">
        <v>100</v>
      </c>
      <c r="D21" s="208">
        <v>100</v>
      </c>
      <c r="E21" s="211" t="s">
        <v>486</v>
      </c>
    </row>
    <row r="22" spans="1:5" ht="21" customHeight="1">
      <c r="A22" s="209" t="s">
        <v>447</v>
      </c>
      <c r="B22" s="210"/>
      <c r="C22" s="210">
        <v>250</v>
      </c>
      <c r="D22" s="208">
        <v>250</v>
      </c>
      <c r="E22" s="211" t="s">
        <v>487</v>
      </c>
    </row>
    <row r="23" spans="1:5" ht="21" customHeight="1">
      <c r="A23" s="209" t="s">
        <v>494</v>
      </c>
      <c r="B23" s="210"/>
      <c r="C23" s="210"/>
      <c r="D23" s="208">
        <v>1171</v>
      </c>
      <c r="E23" s="211"/>
    </row>
    <row r="24" spans="1:5" ht="21" customHeight="1">
      <c r="A24" s="209" t="s">
        <v>495</v>
      </c>
      <c r="B24" s="210"/>
      <c r="C24" s="210"/>
      <c r="D24" s="208">
        <v>8000</v>
      </c>
      <c r="E24" s="211" t="s">
        <v>496</v>
      </c>
    </row>
    <row r="25" spans="1:5" ht="21" customHeight="1">
      <c r="A25" s="209" t="s">
        <v>497</v>
      </c>
      <c r="B25" s="210"/>
      <c r="C25" s="210"/>
      <c r="D25" s="208">
        <v>263</v>
      </c>
      <c r="E25" s="211" t="s">
        <v>498</v>
      </c>
    </row>
    <row r="26" spans="1:5" ht="21" customHeight="1">
      <c r="A26" s="209" t="s">
        <v>499</v>
      </c>
      <c r="B26" s="210"/>
      <c r="C26" s="210"/>
      <c r="D26" s="208">
        <v>775</v>
      </c>
      <c r="E26" s="211" t="s">
        <v>500</v>
      </c>
    </row>
    <row r="27" spans="1:5" ht="21" customHeight="1">
      <c r="A27" s="209" t="s">
        <v>502</v>
      </c>
      <c r="B27" s="210"/>
      <c r="C27" s="210"/>
      <c r="D27" s="208">
        <v>36000</v>
      </c>
      <c r="E27" s="211" t="s">
        <v>503</v>
      </c>
    </row>
    <row r="28" spans="1:5" ht="21" customHeight="1">
      <c r="A28" s="209" t="s">
        <v>504</v>
      </c>
      <c r="B28" s="210"/>
      <c r="C28" s="210"/>
      <c r="D28" s="208">
        <v>350</v>
      </c>
      <c r="E28" s="211" t="s">
        <v>505</v>
      </c>
    </row>
    <row r="29" spans="1:5" ht="21" customHeight="1">
      <c r="A29" s="209" t="s">
        <v>529</v>
      </c>
      <c r="B29" s="210"/>
      <c r="C29" s="210"/>
      <c r="D29" s="208">
        <v>75751</v>
      </c>
      <c r="E29" s="211" t="s">
        <v>506</v>
      </c>
    </row>
    <row r="30" spans="1:5" ht="23.25" customHeight="1" thickBot="1">
      <c r="A30" s="209" t="s">
        <v>378</v>
      </c>
      <c r="B30" s="210">
        <v>1875</v>
      </c>
      <c r="C30" s="210">
        <v>1875</v>
      </c>
      <c r="D30" s="208"/>
      <c r="E30" s="211" t="s">
        <v>476</v>
      </c>
    </row>
    <row r="31" spans="1:5" ht="27" customHeight="1" thickBot="1">
      <c r="A31" s="212" t="s">
        <v>488</v>
      </c>
      <c r="B31" s="213">
        <f>SUM(B11:B30)</f>
        <v>30052</v>
      </c>
      <c r="C31" s="213">
        <f>SUM(C11:C30)</f>
        <v>29542</v>
      </c>
      <c r="D31" s="213">
        <f>SUM(D11:D30)</f>
        <v>149727</v>
      </c>
      <c r="E31" s="214"/>
    </row>
    <row r="32" spans="1:5" ht="27" customHeight="1">
      <c r="A32" s="50"/>
      <c r="B32" s="49"/>
      <c r="C32" s="49"/>
      <c r="D32" s="49"/>
      <c r="E32" s="60"/>
    </row>
    <row r="33" spans="1:5" ht="27" customHeight="1">
      <c r="A33" s="50"/>
      <c r="B33" s="49"/>
      <c r="C33" s="49"/>
      <c r="D33" s="49"/>
      <c r="E33" s="60"/>
    </row>
    <row r="34" spans="1:5" ht="27" customHeight="1">
      <c r="A34" s="50"/>
      <c r="B34" s="49"/>
      <c r="C34" s="49"/>
      <c r="D34" s="49"/>
      <c r="E34" s="60"/>
    </row>
    <row r="35" spans="1:5" ht="27" customHeight="1">
      <c r="A35" s="50"/>
      <c r="B35" s="49"/>
      <c r="C35" s="49"/>
      <c r="D35" s="49"/>
      <c r="E35" s="60"/>
    </row>
    <row r="36" spans="1:5" ht="15.75">
      <c r="A36" s="215"/>
      <c r="B36" s="49"/>
      <c r="C36" s="49"/>
      <c r="D36" s="49"/>
      <c r="E36" s="60"/>
    </row>
    <row r="37" spans="1:5" ht="16.5" thickBot="1">
      <c r="A37" s="215"/>
      <c r="B37" s="49"/>
      <c r="C37" s="49"/>
      <c r="D37" s="49"/>
      <c r="E37" s="60"/>
    </row>
    <row r="38" spans="1:5" ht="19.5" thickBot="1">
      <c r="A38" s="279" t="s">
        <v>489</v>
      </c>
      <c r="B38" s="280"/>
      <c r="C38" s="280"/>
      <c r="D38" s="280"/>
      <c r="E38" s="281"/>
    </row>
    <row r="39" spans="1:5" ht="36.75" customHeight="1">
      <c r="A39" s="207" t="s">
        <v>490</v>
      </c>
      <c r="B39" s="208">
        <v>38400</v>
      </c>
      <c r="C39" s="208">
        <v>38400</v>
      </c>
      <c r="D39" s="208">
        <v>38400</v>
      </c>
      <c r="E39" s="208" t="s">
        <v>476</v>
      </c>
    </row>
    <row r="40" spans="1:5" ht="35.25" customHeight="1">
      <c r="A40" s="209" t="s">
        <v>491</v>
      </c>
      <c r="B40" s="210"/>
      <c r="C40" s="210">
        <v>14412</v>
      </c>
      <c r="D40" s="208">
        <v>14412</v>
      </c>
      <c r="E40" s="210"/>
    </row>
    <row r="41" spans="1:5" ht="23.25" customHeight="1">
      <c r="A41" s="209" t="s">
        <v>446</v>
      </c>
      <c r="B41" s="210"/>
      <c r="C41" s="210">
        <v>520</v>
      </c>
      <c r="D41" s="208">
        <v>520</v>
      </c>
      <c r="E41" s="210" t="s">
        <v>492</v>
      </c>
    </row>
    <row r="42" spans="1:5" ht="23.25" customHeight="1">
      <c r="A42" s="209" t="s">
        <v>501</v>
      </c>
      <c r="B42" s="210"/>
      <c r="C42" s="210"/>
      <c r="D42" s="210">
        <v>3725</v>
      </c>
      <c r="E42" s="210" t="s">
        <v>500</v>
      </c>
    </row>
    <row r="43" spans="1:5" ht="23.25" customHeight="1" thickBot="1">
      <c r="A43" s="216" t="s">
        <v>399</v>
      </c>
      <c r="B43" s="217">
        <v>1500</v>
      </c>
      <c r="C43" s="217">
        <v>1500</v>
      </c>
      <c r="D43" s="208">
        <v>1500</v>
      </c>
      <c r="E43" s="211" t="s">
        <v>477</v>
      </c>
    </row>
    <row r="44" spans="1:5" ht="20.25" customHeight="1" thickBot="1">
      <c r="A44" s="212" t="s">
        <v>493</v>
      </c>
      <c r="B44" s="218">
        <f>SUM(B39:B43)</f>
        <v>39900</v>
      </c>
      <c r="C44" s="218">
        <f>SUM(C39:C43)</f>
        <v>54832</v>
      </c>
      <c r="D44" s="218">
        <f>SUM(D39:D43)</f>
        <v>58557</v>
      </c>
      <c r="E44" s="219"/>
    </row>
  </sheetData>
  <mergeCells count="9">
    <mergeCell ref="A10:E10"/>
    <mergeCell ref="A38:E38"/>
    <mergeCell ref="A1:E1"/>
    <mergeCell ref="A3:E4"/>
    <mergeCell ref="A7:A9"/>
    <mergeCell ref="B7:B9"/>
    <mergeCell ref="C7:C9"/>
    <mergeCell ref="D7:D9"/>
    <mergeCell ref="E7:E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&amp;R5. sz. melléklet a /2010.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POLG.HIV</dc:creator>
  <cp:keywords/>
  <dc:description/>
  <cp:lastModifiedBy>Erzsike</cp:lastModifiedBy>
  <cp:lastPrinted>2010-10-28T07:23:34Z</cp:lastPrinted>
  <dcterms:created xsi:type="dcterms:W3CDTF">2006-01-24T13:22:03Z</dcterms:created>
  <dcterms:modified xsi:type="dcterms:W3CDTF">2010-10-28T07:47:04Z</dcterms:modified>
  <cp:category/>
  <cp:version/>
  <cp:contentType/>
  <cp:contentStatus/>
</cp:coreProperties>
</file>