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1.xml" ContentType="application/vnd.openxmlformats-officedocument.spreadsheetml.worksheet+xml"/>
  <Override PartName="/xl/worksheets/sheet6.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worksheets/sheet14.xml" ContentType="application/vnd.openxmlformats-officedocument.spreadsheetml.worksheet+xml"/>
  <Override PartName="/xl/worksheets/sheet8.xml" ContentType="application/vnd.openxmlformats-officedocument.spreadsheetml.worksheet+xml"/>
  <Override PartName="/xl/worksheets/sheet13.xml" ContentType="application/vnd.openxmlformats-officedocument.spreadsheetml.worksheet+xml"/>
  <Override PartName="/xl/worksheets/sheet7.xml" ContentType="application/vnd.openxmlformats-officedocument.spreadsheetml.worksheet+xml"/>
  <Override PartName="/xl/worksheets/sheet12.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1.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7"/>
  </bookViews>
  <sheets>
    <sheet name="Záradék" sheetId="1" state="visible" r:id="rId3"/>
    <sheet name="Összesítő" sheetId="2" state="visible" r:id="rId4"/>
    <sheet name="Felvonulási létesítmények" sheetId="3" state="visible" r:id="rId5"/>
    <sheet name="Zsaluzás és állványozás" sheetId="4" state="visible" r:id="rId6"/>
    <sheet name="Költségtérítések" sheetId="5" state="visible" r:id="rId7"/>
    <sheet name="Irtás, föld- és sziklamunka" sheetId="6" state="visible" r:id="rId8"/>
    <sheet name="Síkalapozás" sheetId="7" state="visible" r:id="rId9"/>
    <sheet name="Mélyalapozás" sheetId="8" state="visible" r:id="rId10"/>
    <sheet name="Helyszíni beton és vasbeton mun" sheetId="9" state="visible" r:id="rId11"/>
    <sheet name="Előregyártott épületszerkezeti " sheetId="10" state="visible" r:id="rId12"/>
    <sheet name="Falazás és egyéb kőművesmunka" sheetId="11" state="visible" r:id="rId13"/>
    <sheet name="Ácsmunka" sheetId="12" state="visible" r:id="rId14"/>
    <sheet name="Vakolás és rabicolás" sheetId="13" state="visible" r:id="rId15"/>
    <sheet name="Szárazépítés" sheetId="14" state="visible" r:id="rId16"/>
    <sheet name="Tetőfedés" sheetId="15" state="visible" r:id="rId17"/>
    <sheet name="Hideg- és melegburkolatok készí" sheetId="16" state="visible" r:id="rId18"/>
    <sheet name="Bádogozás" sheetId="17" state="visible" r:id="rId19"/>
    <sheet name="Fa- és műanyag szerkezet elhely" sheetId="18" state="visible" r:id="rId20"/>
    <sheet name="Fém nyílászáró és épületlakatos" sheetId="19" state="visible" r:id="rId21"/>
    <sheet name="Felületképzés" sheetId="20" state="visible" r:id="rId22"/>
    <sheet name="Szigetelés" sheetId="21" state="visible" r:id="rId23"/>
    <sheet name="Árnyékolók beépítése" sheetId="22" state="visible" r:id="rId24"/>
    <sheet name="Teraszok,előtér,járda,rámpa,guő" sheetId="23" state="visible" r:id="rId25"/>
    <sheet name="Hulladéktároló,kerítések" sheetId="24" state="visible" r:id="rId26"/>
    <sheet name="Konyhatechnológia" sheetId="25" state="visible" r:id="rId27"/>
    <sheet name="MMV" sheetId="26" state="visible" r:id="rId28"/>
  </sheets>
  <definedNames>
    <definedName function="false" hidden="false" localSheetId="25" name="_xlnm.Print_Titles" vbProcedure="false">MMV!$1:$1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<sst xmlns="http://schemas.openxmlformats.org/spreadsheetml/2006/main" count="1275" uniqueCount="599">
  <si>
    <t xml:space="preserve">TERVEZŐ:</t>
  </si>
  <si>
    <t xml:space="preserve">FARKAS ÉPÍTÉSZIRODA KFT.</t>
  </si>
  <si>
    <t xml:space="preserve">6000  KECSKEMÉT, NAGYKŐRÖSI UTCA 37.</t>
  </si>
  <si>
    <t xml:space="preserve">Tel/fax: 76/506-045</t>
  </si>
  <si>
    <t xml:space="preserve">e-mail:  f.iroda@externet.hu</t>
  </si>
  <si>
    <t xml:space="preserve">MEGRENDELŐ:</t>
  </si>
  <si>
    <t xml:space="preserve">ALSÓNÉMEDI NAGYKÖZSÉG ÖNKORMÁNYZATA</t>
  </si>
  <si>
    <t xml:space="preserve">2351  ALSÓNÉMEDI, FŐ ÚT 66.</t>
  </si>
  <si>
    <t xml:space="preserve">                                       </t>
  </si>
  <si>
    <t xml:space="preserve">       </t>
  </si>
  <si>
    <t xml:space="preserve"> Kelt:      2023. március 31.</t>
  </si>
  <si>
    <t xml:space="preserve">1 CSOPORTOS BÖLCSŐDE</t>
  </si>
  <si>
    <t xml:space="preserve">2351 Alsónémedi, Fő út 63. (hrsz.:884)</t>
  </si>
  <si>
    <t xml:space="preserve">Költségvetés főösszesítő</t>
  </si>
  <si>
    <t xml:space="preserve">Megnevezés</t>
  </si>
  <si>
    <t xml:space="preserve">Anyagköltség</t>
  </si>
  <si>
    <t xml:space="preserve">Díjköltség</t>
  </si>
  <si>
    <t xml:space="preserve">1. Építészeti munkák és konyhatechnológia költsége</t>
  </si>
  <si>
    <t xml:space="preserve">1.1 Közvetlen önköltség összesen</t>
  </si>
  <si>
    <t xml:space="preserve">2.1 ÁFA vetítési alap</t>
  </si>
  <si>
    <t xml:space="preserve">2.2 Áfa</t>
  </si>
  <si>
    <t xml:space="preserve">3.  A munka ára</t>
  </si>
  <si>
    <t xml:space="preserve">Aláírás</t>
  </si>
  <si>
    <t xml:space="preserve">Munkanem megnevezése</t>
  </si>
  <si>
    <t xml:space="preserve">Anyag összege</t>
  </si>
  <si>
    <t xml:space="preserve">Díj összege</t>
  </si>
  <si>
    <t xml:space="preserve">Felvonulási létesítmények</t>
  </si>
  <si>
    <t xml:space="preserve">Zsaluzás és állványozás</t>
  </si>
  <si>
    <t xml:space="preserve">Költségtérítések</t>
  </si>
  <si>
    <t xml:space="preserve">Irtás, föld- és sziklamunka</t>
  </si>
  <si>
    <t xml:space="preserve">Síkalapozás</t>
  </si>
  <si>
    <t xml:space="preserve">Mélyalapozás</t>
  </si>
  <si>
    <t xml:space="preserve">Helyszíni beton és vasbeton munka</t>
  </si>
  <si>
    <t xml:space="preserve">Előregyártott épületszerkezeti elem elhelyezése és szerelése</t>
  </si>
  <si>
    <t xml:space="preserve">Falazás és egyéb kőművesmunka</t>
  </si>
  <si>
    <t xml:space="preserve">Ácsmunka</t>
  </si>
  <si>
    <t xml:space="preserve">Vakolás és rabicolás</t>
  </si>
  <si>
    <t xml:space="preserve">Szárazépítés</t>
  </si>
  <si>
    <t xml:space="preserve">Tetőfedés</t>
  </si>
  <si>
    <t xml:space="preserve">Hideg- és melegburkolatok készítése, aljzat előkészítés</t>
  </si>
  <si>
    <t xml:space="preserve">Bádogozás</t>
  </si>
  <si>
    <t xml:space="preserve">Fa- és műanyag szerkezet elhelyezése</t>
  </si>
  <si>
    <t xml:space="preserve">Fém nyílászáró és épületlakatos-szerkezet elhelyezése</t>
  </si>
  <si>
    <t xml:space="preserve">Felületképzés</t>
  </si>
  <si>
    <t xml:space="preserve">Szigetelés</t>
  </si>
  <si>
    <t xml:space="preserve">Árnyékolók beépítése</t>
  </si>
  <si>
    <t xml:space="preserve">Teraszok, fedet előtér, járda, rámpa, gumi burkolat, hőszivattyú</t>
  </si>
  <si>
    <t xml:space="preserve">Hulladéktároló, kerítések</t>
  </si>
  <si>
    <t xml:space="preserve">Konyhatechnológia</t>
  </si>
  <si>
    <t xml:space="preserve">Összesen:</t>
  </si>
  <si>
    <t xml:space="preserve">Ssz.</t>
  </si>
  <si>
    <t xml:space="preserve">Tételszám</t>
  </si>
  <si>
    <t xml:space="preserve">Tétel szövege</t>
  </si>
  <si>
    <t xml:space="preserve">Menny.</t>
  </si>
  <si>
    <t xml:space="preserve">Egység</t>
  </si>
  <si>
    <t xml:space="preserve">Anyag egységár</t>
  </si>
  <si>
    <t xml:space="preserve">Díj egységre</t>
  </si>
  <si>
    <t xml:space="preserve">Anyag összesen</t>
  </si>
  <si>
    <t xml:space="preserve">Díj összesen</t>
  </si>
  <si>
    <t xml:space="preserve">12-004-4.1-0220232</t>
  </si>
  <si>
    <t xml:space="preserve">Vízellátás szövetbetétes gumitömlővel 1/2-3/4" méretig Szövetbetétes víztömlő, 1 MPa 16 mm</t>
  </si>
  <si>
    <t xml:space="preserve">m</t>
  </si>
  <si>
    <t xml:space="preserve">12-005-8.1</t>
  </si>
  <si>
    <t xml:space="preserve">Felvonulási csatlakozóhely főkapcsolóval világítási és erőátviteli mérőhely részére</t>
  </si>
  <si>
    <t xml:space="preserve">db</t>
  </si>
  <si>
    <t xml:space="preserve">12-005-9.1-0210011</t>
  </si>
  <si>
    <t xml:space="preserve">Világítás térvilágító lámpatesttel Közvilágítási lámpatest oszlopfejre szerelhető, 1x70 W</t>
  </si>
  <si>
    <t xml:space="preserve">12-005-14.1</t>
  </si>
  <si>
    <t xml:space="preserve">Telített faoszlop felállítása földmunkával, 3 méteres</t>
  </si>
  <si>
    <t xml:space="preserve">12-005-15.2-0523203</t>
  </si>
  <si>
    <t xml:space="preserve">Rúdföldelő elhelyezése földmunkával, .... mm átmérőjű köracélból vagy csőből 3,00 m hosszú Rúdföldelő, 25 mm átmérőjű köracélból, 3 m hosszú</t>
  </si>
  <si>
    <t xml:space="preserve">12-011-1.1-0025001</t>
  </si>
  <si>
    <t xml:space="preserve">Mobil WC bérleti díj elszámolása, szállítással, heti tisztítással, karbantartással Mobil WC alap, bérleti díj/hó</t>
  </si>
  <si>
    <t xml:space="preserve">12-012-1.1.1-0025002</t>
  </si>
  <si>
    <t xml:space="preserve">Konténer bérleti díj elszámolása, raktár konténer, 10,00 m² alapterületig Raktár konténer, 10,00 m²-ig, bérleti díj/hó</t>
  </si>
  <si>
    <t xml:space="preserve">12-012-1.2.1-0025005</t>
  </si>
  <si>
    <t xml:space="preserve">Konténer bérleti díj elszámolása, iroda konténer 10,00 m² alapterületig Iroda konténer, 10,00 m²-ig, bérleti díj/hó</t>
  </si>
  <si>
    <t xml:space="preserve">12-021-1.1-0121601</t>
  </si>
  <si>
    <t xml:space="preserve">Ideiglenes kerítés, mobil kerítés elhelyezése (tartozékokkal együtt) STEELVENT ST11/11 csőkeretes előhorganyzott mobilkerítés, szélesség: 3500 mm, magasság: 2000 mm, huzalátmérő: 3,5 mm, hálóosztás: 100x300 mm</t>
  </si>
  <si>
    <t xml:space="preserve">12-021-1.2-0121602</t>
  </si>
  <si>
    <t xml:space="preserve">Ideiglenes kerítés, mobil kerítéskapu elhelyezése (tartozékok külön tételben) STEELVENT ST11/12 csőkeretes előhorganyzott kapuelem, szélesség: 3500 mm, magasság: 2000 mm</t>
  </si>
  <si>
    <t xml:space="preserve">Munkanem összesen:</t>
  </si>
  <si>
    <t xml:space="preserve">1.K</t>
  </si>
  <si>
    <t xml:space="preserve">15-002-1.2.1</t>
  </si>
  <si>
    <t xml:space="preserve">Kétoldali falzsaluzás függőleges vagy ferde sík felülettel, szerelt táblás zsaluzattal, kézzel mozgatva, (támfal)</t>
  </si>
  <si>
    <t xml:space="preserve">m2</t>
  </si>
  <si>
    <t xml:space="preserve">15-002-4.2.1</t>
  </si>
  <si>
    <t xml:space="preserve">Egyoldali falzsaluzás függőleges vagy ferde sík felülettel, szerelt táblás zsaluzattal, kézzel mozgatva, támasztó bakkal, kihorgonyozva, 3 m magasságig</t>
  </si>
  <si>
    <t xml:space="preserve">15-003-2.1.2.2.1</t>
  </si>
  <si>
    <t xml:space="preserve">Pillérzsaluzás, állandó keresztmetszetű, négyszögű, szerelt táblás zsaluzattal, kézzel mozgatva, kitámasztással, 3,01-6 m magasság között, 85 cm oldalméretig</t>
  </si>
  <si>
    <t xml:space="preserve">15-004-1.1.2.2</t>
  </si>
  <si>
    <t xml:space="preserve">Síklemez zsaluzása, alátámasztó állvánnyal, födémzsaluzattal, zsaluhéj táblákkal borítva, 3,01-4 m magasság között</t>
  </si>
  <si>
    <t xml:space="preserve">15-004-21.1.2.1.1.2</t>
  </si>
  <si>
    <t xml:space="preserve">Gerendazsaluzás, 60 cm oldalmagasságig, szerelt táblás zsaluzattal, alátámasztó állvánnyal, födémzsaluzattal, 3,01-4 m magasság között</t>
  </si>
  <si>
    <t xml:space="preserve">15-004-31.1</t>
  </si>
  <si>
    <t xml:space="preserve">Koszorúzsaluzás, zsaluzattól függetlenül, párkány nélkül</t>
  </si>
  <si>
    <t xml:space="preserve">15-012-21.2-0023003</t>
  </si>
  <si>
    <t xml:space="preserve">Homlokzati keretállványok, fém keretvázból, szintenkénti pallóterítéssel, korláttal, lábdeszkával, 0,75-1,20 m padlószélességgel, munkapadló távolság 2,50 m, 2,00 kN/m² terhelhetőséggel, állványépítés MSZ és alkalmazástechnikai kézikönyv szerint, 6,01-12,00 m munkapadló magasság között KRAUSE Stabilo homlokzati keretállvány 0,75 m padlószélességgel, 6,00 m munkapadló magasságig</t>
  </si>
  <si>
    <t xml:space="preserve">15-016-1.1-0023126</t>
  </si>
  <si>
    <t xml:space="preserve">Guruló állvány, 2,50x0,75 m-es járólappal, 2,00 kN/m² terhelhetőséggel, 4,6 m járólapmagasság (típus: 741202) KRAUSE guruló állvány 2,50x0,75 m-es járólappal, 2,00 kN/m2 terhelhetőséggel, 4,6 m járólapmagasság (típus: 741202)</t>
  </si>
  <si>
    <t xml:space="preserve">15-902-4.2.1-0024005</t>
  </si>
  <si>
    <t xml:space="preserve">BÉRLETI DÍJ egyoldali falzsaluzásnál, függőleges vagy ferde sík felülettel, szerelt táblás zsaluzattal, kézzel mozgatva, támasztó bakkal, kihorgonyozva, 3 m magasságig Szerelt táblás zsaluzat bérleti díj/Hó</t>
  </si>
  <si>
    <t xml:space="preserve">15-903-2.1.2.2.1-0024013</t>
  </si>
  <si>
    <t xml:space="preserve">BÉRLETI DÍJ oszlopzsaluzásnál, állandó keresztmetszetű, négyszögű, szerelt táblás zsaluzattal, kézzel mozgatva, kitámasztással, 3,01-6 m magasság között, 100 cm oldalméret felett Szerelt táblás zsaluzat bérleti díj/Hó</t>
  </si>
  <si>
    <t xml:space="preserve">15-904-1.1.2.2-0024018</t>
  </si>
  <si>
    <t xml:space="preserve">BÉRLETI DÍJ síklemez zsaluzásnál, alátámasztó állvánnyal, födémzsaluzattal, zsaluhéj táblákkal borítva, 3,01-4 m magasság között Szerelt táblás zsaluzat bérleti díj/Hó</t>
  </si>
  <si>
    <t xml:space="preserve">15-904-21.1.2.1.1.2-0024024</t>
  </si>
  <si>
    <t xml:space="preserve">BÉRLETI DÍJ gerendazsaluzásnál, 20-60 cm oldalmagasság között, szerelt táblás zsaluzattal, alátámasztó állvánnyal, födémzsaluzattal, 3,01-4 m magasság között Szerelt táblás zsaluzat bérleti díj/Hó</t>
  </si>
  <si>
    <t xml:space="preserve">15-912-21.4-0013001</t>
  </si>
  <si>
    <t xml:space="preserve">BÉRLETI DÍJ homlokzati keretállványnál, fém keretvázból, szintenkénti pallóterítéssel, korláttal, lábdeszkával, 0,6 m padlószélességgel, munkapadló távolság 2,50 m, 46 m munkapadló magasságig KRAUSE Stabilo homlokzati keretállvány, fém keretvázból, szintenkénti pallóterítéssel, korláttal, lábdeszkával, 0,6 m padlószélességgel, munkapadló távolság 2,50 m, (1 m2-nyi állvány) bérleti díj/Hó</t>
  </si>
  <si>
    <t xml:space="preserve">19-010-1.11.1.1</t>
  </si>
  <si>
    <t xml:space="preserve">Általános teendők megvalósulás szakaszában, ellenőrző mérések, épületek műszeres kitűzése</t>
  </si>
  <si>
    <t xml:space="preserve">19-010-1.21.2</t>
  </si>
  <si>
    <t xml:space="preserve">Általános teendők befejezés szakaszában, kivitelezői vállalkozási szerződésben meghatározott darabszámban és formátumban, megvalósulási tervdokumentáció elkészítése</t>
  </si>
  <si>
    <t xml:space="preserve">egység</t>
  </si>
  <si>
    <t xml:space="preserve">K</t>
  </si>
  <si>
    <t xml:space="preserve">Elektromos energia felhasználásának költsége</t>
  </si>
  <si>
    <t xml:space="preserve">költség</t>
  </si>
  <si>
    <t xml:space="preserve">Víz felhasználásának költsége</t>
  </si>
  <si>
    <t xml:space="preserve">21-002-1.7</t>
  </si>
  <si>
    <t xml:space="preserve">Humuszos termőréteg, termőföld leszedése, terítése gépi erővel, 18%-os terephajlásig, bármilyen talajban, szállítással, 1000,1-1200,0 m között</t>
  </si>
  <si>
    <t xml:space="preserve">m3</t>
  </si>
  <si>
    <t xml:space="preserve">21-003-1.1.2.2</t>
  </si>
  <si>
    <t xml:space="preserve">Lyukfúrás vagy kisméretű földkiemelés, oszlop, alaptest vagy lehorgonyzás részére, gépi erővel, 4 m mélységig, 0,31-0,70 m átmérő között,</t>
  </si>
  <si>
    <t xml:space="preserve">21-003-6.1.1</t>
  </si>
  <si>
    <t xml:space="preserve">Munkaárok földkiemelése közmű nélküli területen, gépi erővel, kiegészítő kézi munkával, bármely konzisztenciájú, I-IV. oszt. talajban, dúcolás nélkül, 3,0 m² szelvényig</t>
  </si>
  <si>
    <t xml:space="preserve">21-003-7.1.6.1</t>
  </si>
  <si>
    <t xml:space="preserve">Munkagödör földkiemelése épületek és műtárgyak helyén bármely konzisztenciájú, I-IV. oszt. talajban, gépi erővel, kiegészítő kézi munkával, alapterület: 250,0 m² felett, bármely mélységnél</t>
  </si>
  <si>
    <t xml:space="preserve">21-003-11.2.1</t>
  </si>
  <si>
    <t xml:space="preserve">Földvisszatöltés munkagödörbe vagy munkaárokba, tömörítés nélkül, réteges elterítéssel, I-IV. osztályú talajban, gépi erővel, az anyag súlypontja 10,0 m-en belül, a vezetéket (műtárgyat) környező 50 cm-en túli szelvényrészben</t>
  </si>
  <si>
    <t xml:space="preserve">21-004-5.1.1.1</t>
  </si>
  <si>
    <t xml:space="preserve">Tükörkészítés tömörítés nélkül, sík felületen gépi erővel, kiegészítő kézi munkával talajosztály: I-IV.</t>
  </si>
  <si>
    <t xml:space="preserve">21-008-2.1.3</t>
  </si>
  <si>
    <t xml:space="preserve">Tömörítés bármely tömörítési osztályban gépi erővel, nagy felületen, tömörségi fok: 95%</t>
  </si>
  <si>
    <t xml:space="preserve">7.K</t>
  </si>
  <si>
    <t xml:space="preserve">21-008-2.2.1</t>
  </si>
  <si>
    <t xml:space="preserve">Tömörítés bármely tömörítési osztályban gépi erővel, vezeték felett és mellett, tömörségi fok: 85%</t>
  </si>
  <si>
    <t xml:space="preserve">21-008-2.2.2</t>
  </si>
  <si>
    <t xml:space="preserve">Tömörítés bármely tömörítési osztályban gépi erővel, kis felületen, tömörségi fok: 90%</t>
  </si>
  <si>
    <t xml:space="preserve">21-008-3.1.2</t>
  </si>
  <si>
    <t xml:space="preserve">Simító hengerlés a földmű (tükör és padka) felületén, gépi erővel, 3,0 m-nél nagyobb szélességnél</t>
  </si>
  <si>
    <t xml:space="preserve">21-011-1.2.1</t>
  </si>
  <si>
    <t xml:space="preserve">Fejtett föld felrakása szállítóeszközre, géppel, talajosztály I-IV.</t>
  </si>
  <si>
    <t xml:space="preserve">21-011-3.1.1</t>
  </si>
  <si>
    <t xml:space="preserve">Fejtett föld elszállítása lerakó helyre</t>
  </si>
  <si>
    <t xml:space="preserve">21-011-7.2-0120189</t>
  </si>
  <si>
    <t xml:space="preserve">Feltöltések alap- és lábazati falak közé és alagsori vagy alá nem pincézett földszinti padozatok alá, az anyag szétterítésével, mozgatásával, osztályozatlan kavicsból</t>
  </si>
  <si>
    <t xml:space="preserve">21-011-7.5-0010403</t>
  </si>
  <si>
    <t xml:space="preserve">Feltöltések alap- és lábazati falak közé és alagsori vagy alá nem pincézett földszinti padozatok alá, az anyag szétterítésével, mozgatásával, darált betonból</t>
  </si>
  <si>
    <t xml:space="preserve">21-011-11.6</t>
  </si>
  <si>
    <t xml:space="preserve">Építési törmelék konténeres elszállítása, lerakása, lerakóhelyi díjjal, 8,0 m³-es konténerbe</t>
  </si>
  <si>
    <t xml:space="preserve">21-011-12</t>
  </si>
  <si>
    <t xml:space="preserve">Munkahelyi depóniából építési törmelék konténerbe rakása,  kézi erővel, önálló munka esetén elszámolva, konténer szállítás nélkül</t>
  </si>
  <si>
    <t xml:space="preserve">Kétoldali falzsaluzás függőleges vagy ferde sík felülettel, (számítása: betonnal érintkező zsalufelület m2-ben), szerelt táblás zsaluzattal, kézzel mozgatva, 3 m magasságig</t>
  </si>
  <si>
    <t xml:space="preserve">15-002-4.1.1</t>
  </si>
  <si>
    <t xml:space="preserve">Egyoldali falzsaluzás függőleges vagy ferde sík felülettel, fa zsaluzattal, 3 m magasságig</t>
  </si>
  <si>
    <t xml:space="preserve">15-902-1.2.1-0024001</t>
  </si>
  <si>
    <t xml:space="preserve">BÉRLETI DÍJ kétoldali falzsaluzásnál, függőleges vagy ferde sík felülettel, szerelt táblás zsaluzattal, kézzel mozgatva, 3 m magasságig Szerelt táblás zsaluzat (2 m²-nyi elem) bérleti díj/Hó</t>
  </si>
  <si>
    <t xml:space="preserve">23-003-2-0242210</t>
  </si>
  <si>
    <t xml:space="preserve">Vasbeton sáv-, talp- lemezalap készítése szivattyús technológiával, .....minőségű betonból C25/30 - XC2 - 16 - F2 - CEM 32,5, m = 6,6 finomsági modulussal</t>
  </si>
  <si>
    <t xml:space="preserve">23-003-11.1-0222210</t>
  </si>
  <si>
    <t xml:space="preserve">Szerelőbeton készítése, .....minőségű betonból 8 cm vastagságig C16/20 - X0v(H) - 16 - F3 - CEM 32,5, m = 6,6 finomsági modulussal</t>
  </si>
  <si>
    <t xml:space="preserve">5.K</t>
  </si>
  <si>
    <t xml:space="preserve">23-003-11.2-0012310</t>
  </si>
  <si>
    <t xml:space="preserve">Szerelőbeton készítése, 10 cm vastagságig C12/15 - XN(H) földnedves kavicsbeton keverék CEM 32,5 pc. Dmax = 24 mm, m = 6,6 finomsági modulussal</t>
  </si>
  <si>
    <t xml:space="preserve">m3     </t>
  </si>
  <si>
    <t xml:space="preserve">31-001-1.2.1-0221000</t>
  </si>
  <si>
    <t xml:space="preserve">Betonacél helyszíni szerelése  függőleges vagy vízszintes tartószerkezetbe, bordás betonacélból, 4-11 mm átmérő között FERALPI bordás betonacél, 6 m-es szálban, B500B  8 mm</t>
  </si>
  <si>
    <t xml:space="preserve">t</t>
  </si>
  <si>
    <t xml:space="preserve">31-001-1.2.1-0221001</t>
  </si>
  <si>
    <t xml:space="preserve">Betonacél helyszíni szerelése  függőleges vagy vízszintes tartószerkezetbe, bordás betonacélból, 4-11 mm átmérő között FERALPI bordás betonacél, 6 m-es szálban, B500B  10 mm</t>
  </si>
  <si>
    <t xml:space="preserve">31-001-1.2.2-0221002</t>
  </si>
  <si>
    <t xml:space="preserve">Betonacél helyszíni szerelése  függőleges vagy vízszintes tartószerkezetbe, bordás betonacélból, 12-20 mm átmérő között FERALPI bordás betonacél, 6 m-es szálban, B500B  12 mm</t>
  </si>
  <si>
    <t xml:space="preserve">31-001-1.2.2-0221003</t>
  </si>
  <si>
    <t xml:space="preserve">Betonacél helyszíni szerelése  függőleges vagy vízszintes tartószerkezetbe, bordás betonacélból, 12-20 mm átmérő között FERALPI bordás betonacél, 6 m-es szálban, B500B  14 mm</t>
  </si>
  <si>
    <t xml:space="preserve">31-001-1.2.2-0221004</t>
  </si>
  <si>
    <t xml:space="preserve">Betonacél helyszíni szerelése  függőleges vagy vízszintes tartószerkezetbe, bordás betonacélból, 12-20 mm átmérő között FERALPI bordás betonacél, 6 m-es szálban, B500B  16 mm</t>
  </si>
  <si>
    <t xml:space="preserve">31-030-11.3.1.1.2-0121410</t>
  </si>
  <si>
    <t xml:space="preserve">Vasbeton aljzat készítése 12 cm vastagságig, betonszivattyús technológiával, C25/30-XC2-16-F2 kissé képlékeny konzisztenciájú betonból</t>
  </si>
  <si>
    <t xml:space="preserve">31-001-2-0452004</t>
  </si>
  <si>
    <t xml:space="preserve">Hegesztett betonacél háló szerelése tartószerkezetbe
FERALPI Sp8K1515 építési síkháló; 5,00 x 2,15 m; 150 x 150 mm osztással Ø 8,00 / 8,00 B500A (BHB55.50)</t>
  </si>
  <si>
    <t xml:space="preserve">24-001-1.1.1</t>
  </si>
  <si>
    <t xml:space="preserve">Dugóalap betonozása ∅40 cm átmérővel szivattyús technológiával, .....minőségű betonból C20/25 - XC2 - 24- F2 betonból</t>
  </si>
  <si>
    <t xml:space="preserve">2.K</t>
  </si>
  <si>
    <t xml:space="preserve">31-001-1.2.2-0220621</t>
  </si>
  <si>
    <t xml:space="preserve">Betonacél helyszíni szerelése  függőleges vagy vízszintes tartószerkezetbe, bordás betonacélból, Bordás betonacél, szálban, B 60.50  8-14 mm</t>
  </si>
  <si>
    <t xml:space="preserve">31-001-2-0452003</t>
  </si>
  <si>
    <t xml:space="preserve">Hegesztett betonacél háló szerelése tartószerkezetbe FERALPI Sp6K1515 építési síkháló; 5,00 x 2,15 m; 150 x 150 mm osztással Ø 6,00 / 6,00 B500A (BHB55.50)</t>
  </si>
  <si>
    <t xml:space="preserve">6.K</t>
  </si>
  <si>
    <t xml:space="preserve">31-011-3.3.2-0241210</t>
  </si>
  <si>
    <t xml:space="preserve">Vasbetonfal készítése,  X0v(H), XC1, XC2, XC3 környezeti osztályú, kissé képlékeny vagy képlékeny konzisztenciájú betonból, szivattyús technológiával, vibrátoros tömörítéssel, 13-24 cm vastagság között C25/30 - XC2 képlékeny kavicsbeton keverék CEM 42,5 pc. Dmax = 16 mm, m = 6,6 finomsági modulussal</t>
  </si>
  <si>
    <t xml:space="preserve">31-011-21.2.1.3-0240120</t>
  </si>
  <si>
    <t xml:space="preserve">Oszlop, pillér készítése, vasbetonból, kör-, sokszög vagy négyzet keresztmetszettel, X0v(H), XC1, XC2, XC3, XF2, XF3, XF4, XC2-XD2-XF1, XC3-XD2-XF1 környezeti osztályú, kissé képlékeny vagy képlékeny konzisztenciájú betonból, betonszivattyús technológiával, vibrátoros tömörítéssel C25/30 - XC1 - 16 - F2 - CEM 52,5, m = 6,2 finomsági modulussal</t>
  </si>
  <si>
    <t xml:space="preserve">31-021-1.3.3-0241110</t>
  </si>
  <si>
    <t xml:space="preserve">Vasbeton gerenda készítése,  X0v(H), XC1, XC2, XC3 környezeti osztályú,  kissé képlékeny vagy képlékeny konzisztenciájú betonból, betonszivattyús technológiával, vibrátoros tömörítéssel, 750 cm² keresztmetszet felett C25/30 - XC2 - 16 - F2 - CEM 42,5, m = 6,6 finomsági modulussal</t>
  </si>
  <si>
    <t xml:space="preserve">31-021-2.3.2-0241110</t>
  </si>
  <si>
    <t xml:space="preserve">Vasbeton koszorú készítése, X0v(H), XC1, XC2, XC3 környezeti osztályú, kissé képlékeny vagy képlékeny konzisztenciájú betonból, betonszivattyús technológiával, vibrátoros tömörítéssel, 400 cm² keresztmetszet felett C25/30 - XC2 - 16 - F2 - CEM 42,5, m = 6,6 finomsági modulussal</t>
  </si>
  <si>
    <t xml:space="preserve">31-021-4.3.2-0241110</t>
  </si>
  <si>
    <t xml:space="preserve">Sík vagy alulbordás vasbeton lemez készítése, 15°-os hajlásszögig, X0v(H), XC1, XC2, XC3 környezeti osztályú, kissé képlékeny vagy képlékeny konzisztenciájú betonból, betonszivattyús technológiával, vibrátoros tömörítéssel, 12 cm vastagság felett C25/30 - XC2 - 16 - F2 - CEM 42,5, m = 6,6 finomsági modulussal</t>
  </si>
  <si>
    <t xml:space="preserve">31-031-2.3.1</t>
  </si>
  <si>
    <t xml:space="preserve">Úsztatott vagy fűtési esztrich készítése, helyszínen kevert, cementbázisú esztrichből, C20 szilárdsági osztálynak megfelelően 6 cm vastagságban</t>
  </si>
  <si>
    <t xml:space="preserve">31-031-2.3.2</t>
  </si>
  <si>
    <t xml:space="preserve">Úsztatott vagy fűtési esztrich készítése, helyszínen kevert, cementbázisú esztrichből, C20 szilárdsági osztálynak megfelelően többlet minden további 1 cm vastagságért</t>
  </si>
  <si>
    <t xml:space="preserve">32-002-1.1.1-0120041</t>
  </si>
  <si>
    <t xml:space="preserve">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M-25 (téglasor magas) kerámia burkolatú nyílásáthidaló, 1,25 m</t>
  </si>
  <si>
    <t xml:space="preserve">32-002-1.1.1-0120042</t>
  </si>
  <si>
    <t xml:space="preserve">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M-25 (téglasor magas) kerámia burkolatú nyílásáthidaló, 1,50 m</t>
  </si>
  <si>
    <t xml:space="preserve">32-002-1.1.1-0120045</t>
  </si>
  <si>
    <t xml:space="preserve">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M-25 (téglasor magas) kerámia burkolatú nyílásáthidaló, 2,25 m</t>
  </si>
  <si>
    <t xml:space="preserve">32-002-2.1.1-0120030</t>
  </si>
  <si>
    <t xml:space="preserve">Előregyártott nyomottöv nélküli nyílásáthidaló elhelyezése, tartószerkezetre, csomóponti kötés nélkül,falazat szélességű áthidaló elemekből vagy több elem egymás mellé sorolásával, a teherhordó falváll előkészítésével, az áthidaló elemek ideiglenes alátámasztásával, kiegészítő hőszigetelés elhelyezése nélkül, 0,07 t/db tömegig, égetett agyag-kerámia köpenyes nyílásáthidaló gerenda POROTHERM A-10 neo kerámia burkolatú nyílásáthidaló, 1,00 m</t>
  </si>
  <si>
    <t xml:space="preserve">32-002-2.1.1-0120031</t>
  </si>
  <si>
    <t xml:space="preserve">Előregyártott nyomottöv nélküli nyílásáthidaló elhelyezése, tartószerkezetre, csomóponti kötés nélkül,falazat szélességű áthidaló elemekből vagy több elem egymás mellé sorolásával, a teherhordó falváll előkészítésével, az áthidaló elemek ideiglenes alátámasztásával, kiegészítő hőszigetelés elhelyezése nélkül, 0,07 t/db tömegig, égetett agyag-kerámia köpenyes nyílásáthidaló gerenda POROTHERM A-10 neo kerámia burkolatú nyílásáthidaló, 1,25 m</t>
  </si>
  <si>
    <t xml:space="preserve">32-002-2.1.1-0120032</t>
  </si>
  <si>
    <t xml:space="preserve">Előregyártott nyomottöv nélküli nyílásáthidaló elhelyezése, tartószerkezetre, csomóponti kötés nélkül,falazat szélességű áthidaló elemekből vagy több elem egymás mellé sorolásával, a teherhordó falváll előkészítésével, az áthidaló elemek ideiglenes alátámasztásával, kiegészítő hőszigetelés elhelyezése nélkül, 0,07 t/db tömegig, égetett agyag-kerámia köpenyes nyílásáthidaló gerenda POROTHERM A-10 neo kerámia burkolatú nyílásáthidaló, 1,50 m</t>
  </si>
  <si>
    <t xml:space="preserve">32-002-2.1.1-0120034</t>
  </si>
  <si>
    <t xml:space="preserve">Előregyártott nyomottöv nélküli nyílásáthidaló elhelyezése, tartószerkezetre, csomóponti kötés nélkül,falazat szélességű áthidaló elemekből vagy több elem egymás mellé sorolásával, a teherhordó falváll előkészítésével, az áthidaló elemek ideiglenes alátámasztásával, kiegészítő hőszigetelés elhelyezése nélkül, 0,07 t/db tömegig, égetett agyag-kerámia köpenyes nyílásáthidaló gerenda POROTHERM A-10 neo kerámia burkolatú nyílásáthidaló, 2,00 m</t>
  </si>
  <si>
    <t xml:space="preserve">32-002-2.1.1-0120036</t>
  </si>
  <si>
    <t xml:space="preserve">Előregyártott nyomottöv nélküli nyílásáthidaló elhelyezése, tartószerkezetre, csomóponti kötés nélkül,falazat szélességű áthidaló elemekből vagy több elem egymás mellé sorolásával, a teherhordó falváll előkészítésével, az áthidaló elemek ideiglenes alátámasztásával, kiegészítő hőszigetelés elhelyezése nélkül, 0,07 t/db tömegig, égetett agyag-kerámia köpenyes nyílásáthidaló gerenda POROTHERM A-10 neo kerámia burkolatú nyílásáthidaló, 2,50 m</t>
  </si>
  <si>
    <t xml:space="preserve">"K" tétel</t>
  </si>
  <si>
    <t xml:space="preserve">Előregyártott szögtámfal elem elhelyezése daruzással L-250/170/100 cm sarokelem</t>
  </si>
  <si>
    <t xml:space="preserve">Előregyártott szögtámfal elem elhelyezése daruzással L-190/110/100 cm elem</t>
  </si>
  <si>
    <t xml:space="preserve">Előregyártott szögtámfal elem elhelyezése daruzással L-220/130/100 cm elem</t>
  </si>
  <si>
    <t xml:space="preserve">Előregyártott szögtámfal elem elhelyezése daruzással L-250/140/100 cm elem</t>
  </si>
  <si>
    <t xml:space="preserve">Előregyártott szögtámfal elem elhelyezése daruzással L-160/100/100 cm elem</t>
  </si>
  <si>
    <t xml:space="preserve">Daruzás 20 t autódaruval</t>
  </si>
  <si>
    <t xml:space="preserve">óra</t>
  </si>
  <si>
    <t xml:space="preserve">33-001-1.1.3.3.1.1.2-0127608</t>
  </si>
  <si>
    <t xml:space="preserve">Teherhordó és kitöltő falazat készítése, égetett agyag-kerámia termékekből, síkracsiszolt nútféderes elemekből, 300-320 mm falvastagságban, 300x248-250x249 mm-es méretű kézi falazóblokkból, vékony falazóhabarcsba falazva POROTHERM 30 X-therm Rapid külső teherhordó fal, 30x25x24,9 cm, 10 (N/mm²) POROTHERM vékonyrétegű falazóhabarcs M 10</t>
  </si>
  <si>
    <t xml:space="preserve">33-001-1.1.3.3.1.3.2-0127464</t>
  </si>
  <si>
    <t xml:space="preserve">Teherhordó és kitöltő falazat készítése, égetett agyag-kerámia termékekből, síkracsiszolt nútféderes elemekből, 300-320 mm falvastagságban, 300x248-250x249 mm-es méretű kézi falazóblokkból, sarok elem, feles elem felhasználásával, vékony falazóhabarcsba falazva POROTHERM 30 N+F Rapid belső teherhordó fal, 30x25x24,9 cm, 11 (N/mm²), vékony habarccsal</t>
  </si>
  <si>
    <t xml:space="preserve">33-011-1.1.3.1.1.1.2-0132104</t>
  </si>
  <si>
    <t xml:space="preserve">Válaszfal építése, égetett agyag-kerámia termékekből, síkracsiszolt nútféderes elemekből, 100 mm falvastagságban, 500x249x100 mm-es méretű válaszfallapból, vékony falazóhabarcsba falazva POROTHERM 10 N+F Rapid válaszfal, 10x50x24,9 cm, 5 (N/mm²) vékony habarccsal</t>
  </si>
  <si>
    <t xml:space="preserve">35-001-1.6-0680041</t>
  </si>
  <si>
    <t xml:space="preserve">Fa tetőszerkezetek bármely rendszerben faragott (fűrészelt) fából, 0,043-0,050 m³/m² bedolgozott famennyiség között Fűrészelt gerenda 150x200-300x300 mm 3-6.5 m I.o.</t>
  </si>
  <si>
    <t xml:space="preserve">35-002-4.2-0117134</t>
  </si>
  <si>
    <t xml:space="preserve">Páraáteresztő, szabadon fekvő, szélzáró, vízzáró, vízhatlan alátétfólia, alátétfedés, vagy alátétszigetelés terítése 15 cm-es átfedéssel (ellenléc külön tételben számolandó) ragasztóval vagy ragasztószalaggal folytonosítva CREATON (kerámia) TRIO extra vízzáró, és szélzáró páraáteresztő alátéthéjazat (75 m2/tekercs, 210 g/m2) teljes értékű szilárd aljzatra fektetendő + CREATON SKL ragasztó (19 m/tubus) + CREATON NDB szegtömítő szalag, 60 mm széles (30 m/tekercs), az UAB alátéthéjazat csatlakozó szalag külön tételben költségelve</t>
  </si>
  <si>
    <t xml:space="preserve">35-003-1.1-0410024</t>
  </si>
  <si>
    <t xml:space="preserve">Tetőlécezés hornyolt cserépfedés alá Fenyő tetőléc 3-6,5 m 30x50 mm</t>
  </si>
  <si>
    <t xml:space="preserve">35-003-1.6</t>
  </si>
  <si>
    <t xml:space="preserve">Tetőlécezés tetőfelület ellenlécezésének elkészítése</t>
  </si>
  <si>
    <t xml:space="preserve">35-003-3-0193209</t>
  </si>
  <si>
    <t xml:space="preserve">Gerincléc elhelyezése gerincléctartóra, taréjgerinc- és élgerincképzésnél BRAMAC gerincléctartó csavar rögzítésű</t>
  </si>
  <si>
    <t xml:space="preserve">35-004-0</t>
  </si>
  <si>
    <t xml:space="preserve">Rejtett csatorna kialakítása deszkázattal</t>
  </si>
  <si>
    <t xml:space="preserve">35-004-1.1</t>
  </si>
  <si>
    <t xml:space="preserve">Deszkázás fémlemezfedés alá</t>
  </si>
  <si>
    <t xml:space="preserve">35-011-1.3.2-0251013</t>
  </si>
  <si>
    <t xml:space="preserve">Faanyag gomba és rovarkártevő elleni megelőző, egyidejűleg égéskésleltető védelme merítéses, bemártásos, fürösztéses technológiával felhordott anyaggal PYRONATUR faanyag rovar, gomba és tűz elleni védőszer</t>
  </si>
  <si>
    <t xml:space="preserve">36-002-4-0411028</t>
  </si>
  <si>
    <t xml:space="preserve">Vékonyvakolat alapozók felhordása, kézi erővel weber.therm primer G700 vékonyvakolat alapozó, Kód: G700</t>
  </si>
  <si>
    <t xml:space="preserve">36-002-11.2-0417971</t>
  </si>
  <si>
    <t xml:space="preserve">Tapadóhíd képzése gyári zsákos gúzanyaggal, gépi erővel SAKRET MZP-04 cementes gépi előfröcskölő</t>
  </si>
  <si>
    <t xml:space="preserve">36-003-1.2.1.1.1-0417803</t>
  </si>
  <si>
    <t xml:space="preserve">Oldalfalvakolat készítése, gépi felhordással, zsákos kiszerelésű szárazhabarcsból, sima, normál mész-cement vakolat, 1 cm vastagságban SAKRET MAP-01 Mész-cement gépi vakolat</t>
  </si>
  <si>
    <t xml:space="preserve">36-005-1.2.1.1.1-0417803</t>
  </si>
  <si>
    <t xml:space="preserve">Homlokzati alapvakolat réteg készítése gépi felhordással, előkevert normál szárazhabarcsból, sima, normál mész-cement vakolat, 2 cm vastagságig SAKRET MAP-01 Mész-cement gépi vakolat</t>
  </si>
  <si>
    <t xml:space="preserve">36-005-21.2.6.1-0415476</t>
  </si>
  <si>
    <t xml:space="preserve">Vékonyvakolatok, színvakolatok felhordása alapozott, előkészített felületre, vödrös kiszerelésű anyagból, szilikon vékonyvakolat készítése, egy rétegben, 1,5 mm-es szemcseméretig Baumit CreativTop Pearl 0,5 mm - modellező vakolat, fehér színcsoport (0018, 0019), Cikkszám: 9621070</t>
  </si>
  <si>
    <t xml:space="preserve">36-007-9.2-0415421</t>
  </si>
  <si>
    <t xml:space="preserve">Lábazati vakolatok; díszítő és lábazati műgyanta kötőanyagú vakolatréteg felhordása,kézi erővel, vödrös kiszerelésű anyagból Baumit MosaikTop (Baumit Mozaik) vakolat 2 mm-es szemcseméret, 24 féle szín, Cikkszám: 255201M301-336</t>
  </si>
  <si>
    <t xml:space="preserve">36-011-6-0149102</t>
  </si>
  <si>
    <t xml:space="preserve">Üvegszövet háló elhelyezése, függőleges, vízszintes, ferde vagy íves felületen MASTERPLAST Masternet Solid White, alkáliálló bevonattal ellátott üvegszövet háló</t>
  </si>
  <si>
    <t xml:space="preserve">36-011-7-0391231</t>
  </si>
  <si>
    <t xml:space="preserve">Üvegszövet háló beágyazása, függőleges, vízszintes,  ferde vagy íves felületen Baumit StarContact ragasztótapasz</t>
  </si>
  <si>
    <t xml:space="preserve">36-051-1.1-0192511</t>
  </si>
  <si>
    <t xml:space="preserve">Beltéri vakolóprofilok elhelyezése, horganyzott acélból, alumíniumból, polisztirolból, rozsdamentes acélból, 1 - 20 mm vakolatvastagsághoz, pozitív sarkokra MASTERPLAST Masterprofil belső sarokvakoló profil pozitív sarokra, horganyzott acél 2,75 m, Cikkszám: 0801-00275000</t>
  </si>
  <si>
    <t xml:space="preserve">36-051-6.2.1-0149065</t>
  </si>
  <si>
    <t xml:space="preserve">Kültéri vakolóprofilok elhelyezése, utólagos (táblás) hőszigetelő rendszerhez (EPS), polisztirol,PVC,alumínium,rozsdam.acél,horg.acél, üvegszövet, 30 - 160 mm hőszigeteléshez, pozitív sarkokra MASTERPLAST Thermomaster PVC élvédő 10+15 cm üvegszövet hálóval</t>
  </si>
  <si>
    <t xml:space="preserve">39-001-81.1.3-0120031</t>
  </si>
  <si>
    <t xml:space="preserve">CW fém vázszerkezetre szerelt válaszfal egyszeres, tűzgátló,
15 mm vtg. gipszkarton borítással, hőszigeteléssel,
csavarfejek és illesztések glettelve (Q2),
2 x 1 rtg.,
CW 100 tartóvázzal
RIGIPS tűzgátló építőlemez RF 15,0 mm, ásványi szálas hőszigetelés</t>
  </si>
  <si>
    <t xml:space="preserve">39-002-1.4.1.1</t>
  </si>
  <si>
    <t xml:space="preserve">Tűzvédelmi burkolat fém vázszerkezetre (CD50/27), gépészeti szerelések takarása, 15 mm vtg. gipszkarton borítással RIGIPS tűzgátló építőlemez RF 15,0 mm</t>
  </si>
  <si>
    <t xml:space="preserve">39-003-1.2.2.3.2-1120032</t>
  </si>
  <si>
    <t xml:space="preserve">Szerelt gipszkarton álmennyezet fém vázszerkezetre (duplasoros), választható függesztéssel, csavarfejek és illesztések alapglettelve (Q2 minőségben),  nem látszó bordázattal, legfeljebb 40 cm bordatávolsággal (CD60/27), 10 m² összefüggő felület felett, 1 rtg. tűzgátló 15 mm vtg. gipszkarton borítással RIGIPS tűzgátló építőlemez RF 15,0 mm, nóniusz függesztővel</t>
  </si>
  <si>
    <t xml:space="preserve">41-003-21.2-0116362</t>
  </si>
  <si>
    <r>
      <rPr>
        <sz val="10"/>
        <color rgb="FF000000"/>
        <rFont val="Arial Narrow"/>
        <family val="2"/>
        <charset val="238"/>
      </rPr>
      <t xml:space="preserve">Egyszeres fedés húzott, hornyolt tetőcserepekkel, 41-45° tetőhajlásszög között, minden második cserép rögzítésével CREATON (kerámia) Róna egyenesvágású alapcserép 20,5×40×2,1 cm, </t>
    </r>
    <r>
      <rPr>
        <sz val="10"/>
        <color rgb="FFFF0000"/>
        <rFont val="Arial Narrow"/>
        <family val="2"/>
        <charset val="238"/>
      </rPr>
      <t xml:space="preserve">szürke</t>
    </r>
  </si>
  <si>
    <t xml:space="preserve">41-003-29.3-0116407</t>
  </si>
  <si>
    <r>
      <rPr>
        <sz val="10"/>
        <color rgb="FF000000"/>
        <rFont val="Arial Narrow"/>
        <family val="2"/>
        <charset val="238"/>
      </rPr>
      <t xml:space="preserve">Egyszeres húzott, hornyolt  tetőcserép fedésnél taréjgerinc készítése kúpcseréppel, kúpcseréprögzítővel, kúpalátéttel CREATON (kerámia) hódfarkú/hornyolt kúpcserép (típusok: BZ, BM) </t>
    </r>
    <r>
      <rPr>
        <sz val="10"/>
        <color rgb="FFFF0000"/>
        <rFont val="Arial Narrow"/>
        <family val="2"/>
        <charset val="238"/>
      </rPr>
      <t xml:space="preserve">szürke</t>
    </r>
  </si>
  <si>
    <t xml:space="preserve">41-003-29.21-0116364</t>
  </si>
  <si>
    <r>
      <rPr>
        <sz val="10"/>
        <color rgb="FF000000"/>
        <rFont val="Arial Narrow"/>
        <family val="2"/>
        <charset val="238"/>
      </rPr>
      <t xml:space="preserve">Egyszeres húzott, hornyolt  tetőcserép fedésnél ki-, beszellőztetés, szellőzőcserép elhelyezése CREATON (kerámia) Róna egyenesvágású szellőző alapcserép, szellőző keresztmetszet kb. 10 cm² (5,6 db/m) </t>
    </r>
    <r>
      <rPr>
        <sz val="10"/>
        <color rgb="FFFF0000"/>
        <rFont val="Arial Narrow"/>
        <family val="2"/>
        <charset val="238"/>
      </rPr>
      <t xml:space="preserve">szürke</t>
    </r>
  </si>
  <si>
    <t xml:space="preserve">41-003-29.30-0216566</t>
  </si>
  <si>
    <r>
      <rPr>
        <sz val="10"/>
        <color rgb="FF000000"/>
        <rFont val="Arial Narrow"/>
        <family val="2"/>
        <charset val="238"/>
      </rPr>
      <t xml:space="preserve">Egyszeres húzott, hornyolt  tetőcserép fedésnél hófogócserép vagy fém hófogó elhelyezése CREATON (kerámia) fém hófogó, minden cseréptípushoz </t>
    </r>
    <r>
      <rPr>
        <sz val="10"/>
        <color rgb="FFFF0000"/>
        <rFont val="Arial Narrow"/>
        <family val="2"/>
        <charset val="238"/>
      </rPr>
      <t xml:space="preserve">szürke</t>
    </r>
  </si>
  <si>
    <t xml:space="preserve">42-011-1.1.1.1-0216002</t>
  </si>
  <si>
    <t xml:space="preserve">Fal-, pillér és oszlopburkolat hordozószerkezetének felületelőkészítése beltérben, tégla, beton és vakolt alapfelületen, felületelőkészítő alapozó és tapadóhíd felhordása egy rétegben MUREXIN LF 1 mélyalapozó</t>
  </si>
  <si>
    <t xml:space="preserve">42-011-1.1.1.2-0314002</t>
  </si>
  <si>
    <t xml:space="preserve">Fal-, pillér és oszlopburkolat hordozószerkezetének felületelőkészítése beltérben, tégla, beton és vakolt alapfelületen, kenhető víz- és páraszigetelés felhordása egy rétegben,  hajlaterősítő szalag elhelyezésével MUREXIN 1 KS folyékonyfólia</t>
  </si>
  <si>
    <t xml:space="preserve">42-011-2.1.1.1-0216002</t>
  </si>
  <si>
    <t xml:space="preserve">Padlóburkolat hordozószerkezetének felületelőkészítése beltérben, beton alapfelületen felületelőkészítő alapozó és tapadóhíd felhordása egy rétegben MUREXIN LF 1 mélyalapozó</t>
  </si>
  <si>
    <t xml:space="preserve">42-011-2.1.1.2-0314002</t>
  </si>
  <si>
    <t xml:space="preserve">Padlóburkolat hordozószerkezetének felületelőkészítése beltérben, beton alapfelületen kenhető víz- és páraszigetelés felhordása egy rétegben,  hajlaterősítő szalag elhelyezésével MUREXIN 1 KS folyékonyfólia</t>
  </si>
  <si>
    <t xml:space="preserve">42-012-1.1.1.1.1.2-0314058</t>
  </si>
  <si>
    <t xml:space="preserve">Fal-, pillér-, oszlop- és lábazatburkolat készítése beltérben, tégla, beton, vakolt alapfelületen, mázas kerámiával, kötésben vagy hálósan, 3-5 mm vtg. ragasztóba rakva, 1-10 mm fugaszélességgel, 10x10 - 20x20 cm közötti lapmérettel MUREXIN KGF 65 Totálflex S1 ragasztóhabarcs, szürke, C2TES1 MUREXIN FM 60 Prémium fugázó, fehér CG2 WA</t>
  </si>
  <si>
    <t xml:space="preserve">42-012-1.1.3.1.1.2-0314058</t>
  </si>
  <si>
    <t xml:space="preserve">Fal-, pillér-, oszlop- és lábazatburkolat készítése beltérben, kenhető szigetelésre, mázas kerámiával, kötésben vagy hálósan, 3-5 mm vtg. ragasztóba rakva, 1-10 mm fugaszélességgel, 10x10 - 20x20 cm közötti lapmérettel MUREXIN KGF 65 Totálflex S1 ragasztóhabarcs, szürke, C2TES1 MUREXIN FM 60 Prémium fugázó, fehér CG2 WA</t>
  </si>
  <si>
    <t xml:space="preserve">42-022-1.1.1.2.1.1-0314058</t>
  </si>
  <si>
    <t xml:space="preserve">Padlóburkolat készítése, beltérben, tégla, beton, vakolt alapfelületen, gres, kőporcelán lappal, kötésben vagy hálósan, 3-5 mm vtg. ragasztóba rakva, 1-10 mm fugaszélességgel, 20x20 - 40x40 cm közötti lapmérettel MUREXIN KGF 65 Totálflex S1 ragasztóhabarcs, szürke, C2TES1 MUREXIN FM 60 Prémium fugázó, fehér CG2 WA</t>
  </si>
  <si>
    <t xml:space="preserve">42-022-1.1.3.2.1.1-0314058</t>
  </si>
  <si>
    <t xml:space="preserve">Padlóburkolat készítése, beltérben, kenhető szigetelésre, csúszásmentes gres, kőporcelán lappal, kötésben vagy hálósan, 3-5 mm vtg. ragasztóba rakva, 1-10 mm fugaszélességgel, 20x20 - 40x40 cm közötti lapmérettel MUREXIN KGF 65 Totálflex S1 ragasztóhabarcs, szürke, C2TES1 MUREXIN FM 60 Prémium fugázó, fehér CG2 WA</t>
  </si>
  <si>
    <t xml:space="preserve">42-022-2.1.2.1.1-0314058</t>
  </si>
  <si>
    <t xml:space="preserve">Lábazatburkolat készítése, beltérben, gres, kőporcelán lappal, egyenes, egysoros kivitelben, 3-5 mm ragasztóba rakva, 1-10 mm fugaszélességgel, 10 cm magasságig, 20x20 - 40×40 cm közötti lapmérettel MUREXIN KGF 65 Totálflex S1 ragasztóhabarcs, szürke, C2TES1 MUREXIN FM 60 Prémium fugázó, fehér CG2 WA</t>
  </si>
  <si>
    <t xml:space="preserve">42-041-2.1.1-0311055</t>
  </si>
  <si>
    <t xml:space="preserve">Újonnan készült aljzat kiegyenlítése ragasztott parketta, valamint rugalmas burkolat alá (nagy igénybevétel) szabványos cementresztrich és betonpadló felület előkészítése, 3 mm vastagságban MUREXIN OS 50 Objekt Plus önterülő aljzatkiegyenlítő MUREXIN D4 tapadóhíd</t>
  </si>
  <si>
    <t xml:space="preserve">42-042-11.1-0315007</t>
  </si>
  <si>
    <t xml:space="preserve">PVC burkolat fektetése kiegyenlített aljzatra, habosított, heterogén PVC-lemezből (ragasztó anyag külön tételben kiírva) Graboplast Silver Knight Acoustic 7 heterogén PVC burkolat, 3,2 mm vtg., 0,7 mm koptatóréteg, osztály 34/42, akusztikai tulajdonság: 19 dB, a Grabo Silver Knight vegyszerek használata nélkül tüntenti el a kórokozókat, önfertőtlenítő felület az egyedülálló kettős védelmi rendszernek köszönhetően, 2 m x 20 fm</t>
  </si>
  <si>
    <t xml:space="preserve">42-042-11.9-0311043</t>
  </si>
  <si>
    <t xml:space="preserve">PVC burkolat fektetése kiegyenlített aljzatra, ajánlott ragasztó PVC burkolat fektetéséhez (a ragasztás ideje a burkolási tételeknél szerepel) MUREXIN D 390 univerzális ragasztó</t>
  </si>
  <si>
    <t xml:space="preserve">42-042-31.1.1</t>
  </si>
  <si>
    <t xml:space="preserve">Lábazat kialakítása, PVC-burkolatból, felhajtással, PVC- hohlkehl profilba (szegőléc) bújtatva</t>
  </si>
  <si>
    <t xml:space="preserve">42-043-1.1-0315026</t>
  </si>
  <si>
    <r>
      <rPr>
        <sz val="10"/>
        <color rgb="FF000000"/>
        <rFont val="Arial Narrow"/>
        <family val="2"/>
        <charset val="238"/>
      </rPr>
      <t xml:space="preserve">PVC burkolat fektetése glettelt falra, habosított, heterogén PVC-lemezből (ragasztó anyag külön tételben kiírva) Graboplast Muravyl heterogén PVC falburkolat, 1,5 mm vtg., 0,5 mm koptatóréteg, antibakteriális tulajdonság, antisztatikusság , 2 m x 25 fm </t>
    </r>
    <r>
      <rPr>
        <sz val="10"/>
        <color rgb="FFFF0000"/>
        <rFont val="Arial Narrow"/>
        <family val="2"/>
        <charset val="238"/>
      </rPr>
      <t xml:space="preserve">faanyagú felső  szegélyléccel</t>
    </r>
  </si>
  <si>
    <t xml:space="preserve">42-043-9-0311043</t>
  </si>
  <si>
    <t xml:space="preserve">Ajánlott ragasztó PVC burkolat fektetéséhez (a ragasztás ideje a burkolási tételeknél szerepel) MUREXIN D 390 univerzális ragasztó</t>
  </si>
  <si>
    <t xml:space="preserve">42-000-0</t>
  </si>
  <si>
    <t xml:space="preserve">Homlokzati falburkolat készítése, 2,5 cm vastag gyalult deszka burkolat elhelyezése fogadószerkezettel együtt</t>
  </si>
  <si>
    <t xml:space="preserve">43-001-1.7-0095771</t>
  </si>
  <si>
    <t xml:space="preserve">Táblás fedések; Táblalemezes fémlemezfedéshez alátéthéjazat kialakítása BAUDER TOP VENT NSK, páraáteresztő alátét-szellőzőszőnyeg, öntapadó lemezátlapolással, 8 mm vtg., 650 g/m2, 250/250 N/50 mm, sd&lt;=0,1 m, vízhatlanság W1, E osztály, Csz.: 1225 0000</t>
  </si>
  <si>
    <t xml:space="preserve">43-001-2.1.5-0149109</t>
  </si>
  <si>
    <t xml:space="preserve">Sávos szalagfedések; Sima fémlemez fedés készítése lemezszalagból, kettős állókorcos kivitelben, 60°-ig, 100 m²-ig, 550 mm korctávolságig PREFALZ alumínium szalag sima felülettel, fólia nélkül, 0,7x650 mm, 1 m² = 1,89 kg, P.10 bevonattal, 40 év alapanyag és 40 év szín garanciával, standard színekben, 60 kg/tekercs</t>
  </si>
  <si>
    <t xml:space="preserve">43-001-2.4.1.1-0149664</t>
  </si>
  <si>
    <t xml:space="preserve">Sávos szalagfedések; Fémlemez szalagfedések vonalmenti kapcsolatainak készítése, perforált vagy expandált lemezszalagból, eresz beszellőzősáv készítése PREFA perforált lemez tekercsben, alumínium ötvözet, kétoldali PE bevonattal, 0,7x1000x21000 mm, 24 kg/tekercs, 0,5 mm lyukátmérő, standard színekben, Ksz: 20 cm</t>
  </si>
  <si>
    <t xml:space="preserve">43-002-3.5-0149543</t>
  </si>
  <si>
    <t xml:space="preserve">Függőereszcsatorna szerelése, négyszögszelvényű, bármilyen kiterített szélességben, alumínium lemezből PREFA négyszögszelvényű ereszcsatorna 33-as bevonatos alumínium standard színekben, 0,7mm/6m</t>
  </si>
  <si>
    <t xml:space="preserve">43-002-4.6</t>
  </si>
  <si>
    <t xml:space="preserve">Rejtett ereszcsatorna négyszög keresztmetszettel, alumínium lemezből PREFA négyszögszelvényű ereszcsatorna 250 mm x 200 mm kereszmetszettel bevonatos alumínium standard színekben, kiegészítő elemekkel együtt</t>
  </si>
  <si>
    <t xml:space="preserve">43-002-13.2-0149683</t>
  </si>
  <si>
    <t xml:space="preserve">Lefolyócső szerelése négyszög keresztmetszettel, bármilyen kiterített szélességgel, alumíniumból PREFA szögletes lefolyócső 100x100 mm 3000 mm hosszú standard színekben rejtett rögzítéssel</t>
  </si>
  <si>
    <t xml:space="preserve">43-003-1.1.4.1-0149647</t>
  </si>
  <si>
    <t xml:space="preserve">Ereszszegély szerelése keményhéjalású tetőhöz, bevonatos alumínium lemezből, 40 cm kiterített szélességig Ereszszegély PREFALZ alumínium szalagból sima felülettel, 0,7 mm vtg., Ksz: 40 cm</t>
  </si>
  <si>
    <t xml:space="preserve">43-003-4.1.6.3-0149649</t>
  </si>
  <si>
    <t xml:space="preserve">Falszegély szerelése keményhéjalású tetőhöz, bevonatos alumínium vagy ólomlemezből, 50 cm kiterített szélességgel Falszegély PREFALZ alumínium szalagból sima felülettel, 0,7 mm vtg., Ksz: 50 cm</t>
  </si>
  <si>
    <t xml:space="preserve">43-003-8.3.1-0149641</t>
  </si>
  <si>
    <t xml:space="preserve">Ablak- vagy szemöldökpárkány bevonatos alumínium lemezből, 50 cm kiterített szélességig Ablakpárkány PREFALZ alumínium szalagból sima felülettel, 0,7 mm vtg., Ksz: 25 cm</t>
  </si>
  <si>
    <t xml:space="preserve">43-003-10.1.3.2-0149653</t>
  </si>
  <si>
    <t xml:space="preserve">Kétvízorros falfedés, egyenesvonalú kivitelben, bevonatos alumínium lemezből, 51-100 cm kiterített szélességig Kétvízorros fallefedés PREFALZ alumínium szalagból sima felülettel, 0,7 mm vtg., Ksz: 57 cm</t>
  </si>
  <si>
    <t xml:space="preserve">43-003-13-0095597</t>
  </si>
  <si>
    <t xml:space="preserve">Fóliabádog műanyag szigetelés mechanikai rögzítéséhez, egyik oldalán lágyított PVC vagy FPO bevonattal, másik oldalán korrózióvédelemmel, 15 cm kiterített szélességig BAUDER PVC FB 14 fóliabádog PVC vízszigetelő lemezekhez, 1,4 mm, PVC bevonat 0,8 mm, bádog 0,6 mm, 1 x 2 m tábla, világosszürke, Csz.: 6010 0014</t>
  </si>
  <si>
    <t xml:space="preserve">M 43-003-5.1.6.1-0149643</t>
  </si>
  <si>
    <t xml:space="preserve">Kéményszegély szerelése
keményhéjalású tetőhöz,
bevonatos alumínium vagy ólomlemezből,
33 cm kiterített szélességig
PREFALZ bevonatos alumínium lemezből szegély 0,7 mm vtg., kiterített szélesség: 33, sima felületű, standard színekben</t>
  </si>
  <si>
    <t xml:space="preserve">44-000-0</t>
  </si>
  <si>
    <r>
      <rPr>
        <sz val="10"/>
        <color rgb="FF000000"/>
        <rFont val="Arial Narrow"/>
        <family val="2"/>
        <charset val="238"/>
      </rPr>
      <t xml:space="preserve">Padlásfeljáró beépítése padlásfeljáró beépítése többrészes összecsukható lépcsők fém létraszárral (pl.: FAKRO LMF 60 70x1</t>
    </r>
    <r>
      <rPr>
        <sz val="10"/>
        <color rgb="FFFF0000"/>
        <rFont val="Arial Narrow"/>
        <family val="2"/>
        <charset val="238"/>
      </rPr>
      <t xml:space="preserve">2</t>
    </r>
    <r>
      <rPr>
        <sz val="10"/>
        <color rgb="FF000000"/>
        <rFont val="Arial Narrow"/>
        <family val="2"/>
        <charset val="238"/>
      </rPr>
      <t xml:space="preserve">0 m méretben) tűzállóság </t>
    </r>
    <r>
      <rPr>
        <sz val="10"/>
        <color rgb="FFFF0000"/>
        <rFont val="Arial Narrow"/>
        <family val="2"/>
        <charset val="238"/>
      </rPr>
      <t xml:space="preserve">min.:</t>
    </r>
    <r>
      <rPr>
        <sz val="10"/>
        <color rgb="FF000000"/>
        <rFont val="Arial Narrow"/>
        <family val="2"/>
        <charset val="238"/>
      </rPr>
      <t xml:space="preserve">EI</t>
    </r>
    <r>
      <rPr>
        <sz val="10"/>
        <color rgb="FFFF0000"/>
        <rFont val="Arial Narrow"/>
        <family val="2"/>
        <charset val="238"/>
      </rPr>
      <t xml:space="preserve"> 3</t>
    </r>
    <r>
      <rPr>
        <sz val="10"/>
        <color rgb="FF000000"/>
        <rFont val="Arial Narrow"/>
        <family val="2"/>
        <charset val="238"/>
      </rPr>
      <t xml:space="preserve">0</t>
    </r>
  </si>
  <si>
    <t xml:space="preserve">44-001-0-0000001</t>
  </si>
  <si>
    <t xml:space="preserve">Fa beltéri nyílászárók elhelyezése, előre kihagyott falnyílásba, utólagos elhelyezéssel, tömítéssel együtt, CPL fóliás tok- és szárnyszerkezetű ajtó magas kopásállóságú mosható felülettel, rozsdamentes fém lábazattal, (szerelvényezve, finom beállítással, zárral, kilinccsel), szín: megbízói és tervezői előzetes egyeztetés után méret: 75x210 cm jel: B01 (konszignáció szerint)</t>
  </si>
  <si>
    <t xml:space="preserve">44-001-0-0000002</t>
  </si>
  <si>
    <t xml:space="preserve">Fa beltéri nyílászárók elhelyezése, előre kihagyott falnyílásba, utólagos elhelyezéssel, tömítéssel együtt, CPL fóliás tok- és szárnyszerkezetű ajtó magas kopásállóságú mosható felülettel, rozsdamentes fém lábazattal, (szerelvényezve, finom beállítással, zárral, kilinccsel), szín: megbízói és tervezői előzetes egyeztetés után méret: 80x210 cm jel: B02 (konszignáció szerint)</t>
  </si>
  <si>
    <t xml:space="preserve">44-001-0-0000003</t>
  </si>
  <si>
    <t xml:space="preserve">Fa beltéri nyílászárók elhelyezése, előre kihagyott falnyílásba, utólagos elhelyezéssel, tömítéssel együtt, CPL fóliás tok- és szárnyszerkezetű ajtó magas kopásállóságú mosható felülettel, rozsdamentes fém lábazattal, (szerelvényezve, finom beállítással, zárral, kilinccsel), szín: megbízói és tervezői előzetes egyeztetés után méret: 90x210 cm jel: B03 (konszignáció szerint)</t>
  </si>
  <si>
    <t xml:space="preserve">4.1</t>
  </si>
  <si>
    <t xml:space="preserve">Fa beltéri nyílászárók elhelyezése, előre kihagyott falnyílásba, utólagos elhelyezéssel, tömítéssel együtt, padlótól mért minimum 60 cm-ig zárt vagy átláthatóságot biztosító üvegezésű és 60 cm felett átláthatóságot biztosító üvegezésű, biztonsági üveggel vagy fóliázott biztonsági kialakítással</t>
  </si>
  <si>
    <t xml:space="preserve">44-001-0-0000004</t>
  </si>
  <si>
    <t xml:space="preserve">Fa beltéri nyílászárók elhelyezése, előre kihagyott falnyílásba, utólagos elhelyezéssel, tömítéssel együtt, CPL fóliás tok- és szárnyszerkezetű ajtó magas kopásállóságú mosható felülettel, rozsdamentes fém lábazattal, (szerelvényezve, finom beállítással, zárral, kilinccsel), szín: megbízói és tervezői előzetes egyeztetés után méret: 90x210 cm jel: B04 (konszignáció szerint)</t>
  </si>
  <si>
    <t xml:space="preserve">44-001-0-0000005</t>
  </si>
  <si>
    <t xml:space="preserve">Fa beltéri nyílászárók elhelyezése, előre kihagyott falnyílásba, utólagos elhelyezéssel, tömítéssel együtt, CPL fóliás tok- és szárnyszerkezetű ajtó magas kopásállóságú mosható felülettel, rozsdamentes fém lábazattal, részben screen üvegezéssel (szerelvényezve, finom beállítással, zárral, kilinccsel), szín: megbízói és tervezői előzetes egyeztetés után méret: 90x210 cm jel: B05 (konszignáció szerint)</t>
  </si>
  <si>
    <t xml:space="preserve">44-001-0-0000007</t>
  </si>
  <si>
    <t xml:space="preserve">Fa beltéri nyílászárók elhelyezése, előre kihagyott falnyílásba, utólagos elhelyezéssel, tömítéssel együtt, CPL fóliás tok- és szárnyszerkezetű ajtó magas kopásállóságú mosható felülettel, rozsdamentes fém lábazattal, (szerelvényezve, finom beállítással, zárral, kilinccsel), szín: megbízói és tervezői előzetes egyeztetés után méret: 105x210 cm jel: B06 (konszignáció szerint)</t>
  </si>
  <si>
    <t xml:space="preserve">44-001-0-0000008</t>
  </si>
  <si>
    <t xml:space="preserve">Fa beltéri nyílászárók elhelyezése, előre kihagyott falnyílásba, utólagos elhelyezéssel, tömítéssel együtt, CPL fóliás tok- és szárnyszerkezetű ajtó magas kopásállóságú mosható felülettel, rozsdamentes fém lábazattal, akadálymentes küszöbbel, belső felületén behúzó karral (szerelvényezve, finom beállítással, zárral, kilinccsel), szín: megbízói és tervezői előzetes egyeztetés után méret: 105x210 cm jel: B07 (konszignáció szerint)</t>
  </si>
  <si>
    <t xml:space="preserve">44-001-0-0000009</t>
  </si>
  <si>
    <t xml:space="preserve">Fa beltéri nyílászárók elhelyezése, előre kihagyott falnyílásba, utólagos elhelyezéssel, tömítéssel együtt, CPL fóliás tok- és szárnyszerkezetű ajtó magas kopásállóságú mosható felülettel, rozsdamentes fém lábazattal, részben biztonsági üvegezéssel (szerelvényezve, finom beállítással, zárral, kilinccsel), szín: megbízói és tervezői előzetes egyeztetés után méret: 105x210 cm jel: B08 (konszignáció szerint)</t>
  </si>
  <si>
    <t xml:space="preserve">44-001-0-0000010</t>
  </si>
  <si>
    <t xml:space="preserve">Fa beltéri nyílászárók elhelyezése, előre kihagyott falnyílásba, utólagos elhelyezéssel, tömítéssel együtt, CPL fóliás tok- és szárnyszerkezetű kétszárnyú ajtó magas kopásállóságú mosható felülettel, rozsdamentes fém lábazattal, részben biztonsági üvegezéssel (szerelvényezve, finom beállítással, zárral, kilinccsel), szín: megbízói és tervezői előzetes egyeztetés után méret: 160x210 cm jel: B09 (konszignáció szerint)</t>
  </si>
  <si>
    <t xml:space="preserve">44-001-0-0000011</t>
  </si>
  <si>
    <t xml:space="preserve">Fa beltéri nyílászárók elhelyezése, előre kihagyott falnyílásba, utólagos elhelyezéssel, tömítéssel együtt, CPL fóliás tok- és szárnyszerkezetű kétszárnyú ajtó magas kopásállóságú mosható felülettel, rozsdamentes fém lábazattal, kétoldalt fix oldalvilágítóval, részben biztonsági üvegezéssel (szerelvényezve, finom beállítással, zárral, kilinccsel), szín: megbízói és tervezői előzetes egyeztetés után méret: 365x240 cm jel: B10 (konszignáció szerint)</t>
  </si>
  <si>
    <t xml:space="preserve">44-001-0-0000012</t>
  </si>
  <si>
    <t xml:space="preserve">Fa beltéri nyílászárók elhelyezése, előre kihagyott falnyílásba, utólagos elhelyezéssel, tömítéssel együtt, Fix belső ablak biztonsági üvegezéssel, gyári felületkezeléssel, szín előzetes megrendelői és tervezői egyeztetés alapján, (szerelvényezve, finom beállítással), szín: megbízói és tervezői előzetes egyeztetés után méret: 120x120 cm jel: AB01 (konszignáció szerint)</t>
  </si>
  <si>
    <t xml:space="preserve">44-001-2.3.1-0000001</t>
  </si>
  <si>
    <t xml:space="preserve">Fa kültéri nyílászárók elhelyezése, négypontos zárral kialakított bejárati ajtó, tokkal beépítve, rétegragasztott, hossz toldott. hosszanti erezetű, csomómentes borovi fenyő, (szerelvényezve, finom beállítással), Uw≤1,45 W/m2K, szín: megbízói és tervezői előzetes egyeztetés után méret: 100x240 cm jel: A03 (konszignáció szerint)</t>
  </si>
  <si>
    <t xml:space="preserve">44-001-2.3.1-0000002</t>
  </si>
  <si>
    <t xml:space="preserve">Fa kültéri nyílászárók elhelyezése, négypontos zárral kialakított kétszárnyú bejárati ajtó, tokkal beépítve, rétegragasztott, hossz toldott. hosszanti erezetű, csomómentes borovi fenyő, részben üvegezett (4Low-e-16Argo-4Float-16Argon-4Low-e), (szerelvényezve, finom beállítással), Uw≤1,45 W/m2K, szín: megbízói és tervezői előzetes egyeztetés után méret: 180x240 cm jel: A05 (konszignáció szerint)</t>
  </si>
  <si>
    <t xml:space="preserve">44-001-2.3.1-0000003</t>
  </si>
  <si>
    <t xml:space="preserve">Fa kültéri nyílászárók elhelyezése, négypontos zárral kialakított kétszárnyú bejárati ajtó, tokkal beépítve, rétegragasztott, hossz toldott. hosszanti erezetű, csomómentes borovi fenyő, részben üvegezett (4Low-e-16Argo-4Float-16Argon-4Low-e), (szerelvényezve, finom beállítással), Uw≤1,45 W/m2K, szín: megbízói és tervezői előzetes egyeztetés után méret: 325x240 cm jel: A06 (konszignáció szerint)</t>
  </si>
  <si>
    <t xml:space="preserve">44-002-1.4.1.1-0000001</t>
  </si>
  <si>
    <t xml:space="preserve">Fa kültéri nyílászárók, zsalutábla elhelyezése tokkal, fix lamellával, (szerelvényezéssel), egyszárnyú Egyszárnyú fa zsalutábla, fix lamellával, szín: megbízói és tervezői előzetes egyeztetés után méret: 90x150 cm jel: A01 (konszignáció szerint)</t>
  </si>
  <si>
    <t xml:space="preserve">44-002-1.4.1.1-0000002</t>
  </si>
  <si>
    <t xml:space="preserve">Fa kültéri nyílászárók, zsalutábla elhelyezése tokkal, fix lamellával, (szerelvényezéssel), egyszárnyú Egyszárnyú fa zsalutábla, fix lamellával, szín: megbízói és tervezői előzetes egyeztetés után méret: 180x150 cm jel: A04 (konszignáció szerint)</t>
  </si>
  <si>
    <t xml:space="preserve">44-002-1.3.1.1-0000001</t>
  </si>
  <si>
    <t xml:space="preserve">Fa kültéri nyílászárók, hőszigetelt, fokozott légzárású ablak elhelyezése, előre kihagyott falnyílásba, (szerelvényezéssel, illesztéssel), tömítéssel,  bukó-nyíló, egyszárnyú bukó-nyíló ablak, Uw = 1,15 W/m²K, alapimpregnált, hossztoldott csomómentes borovi fenyő, belső párkányal együtt, üvegezés 3 rétegű (4Low-e-16 Argon-4Float-16 Argon- 4Low-e), szín: megbízói és tervezői előzetes egyeztetés után,  méret: 90 x 150 cm jel: A01 (konszignáció szerint)</t>
  </si>
  <si>
    <t xml:space="preserve">44-002-1.3.1.1-0000002</t>
  </si>
  <si>
    <t xml:space="preserve">Fa kültéri nyílászárók, hőszigetelt, fokozott légzárású ablak elhelyezése, előre kihagyott falnyílásba, (szerelvényezéssel, illesztéssel), tömítéssel,  bukó-nyíló, egyszárnyú bukó-nyíló ablak, Uw = 1,15 W/m²K, alapimpregnált, hossztoldott csomómentes borovi fenyő,  üvegezés 3 rétegű (4Low-e-16 Argon-4Float-16 Argon- 4Low-e), szín: megbízói és tervezői előzetes egyeztetés után,  méret: 90 x 240 cm jel: A02 (konszignáció szerint)</t>
  </si>
  <si>
    <t xml:space="preserve">44-002-1.3.1.1-0000003</t>
  </si>
  <si>
    <t xml:space="preserve">Fa kültéri nyílászárók, hőszigetelt, fokozott légzárású ablak elhelyezése, előre kihagyott falnyílásba, (szerelvényezéssel, illesztéssel), tömítéssel,  bukó-nyíló, egyszárnyú bukó-nyíló ablak, Uw = 1,15 W/m²K, alapimpregnált, hossztoldott csomómentes borovi fenyő, belső párkányal együtt, üvegezés 3 rétegű (4Low-e-16 Argon-4Float-16 Argon- 4Low-e), szín: megbízói és tervezői előzetes egyeztetés után,  méret: 180 x 150 cm jel: A04 (konszignáció szerint)</t>
  </si>
  <si>
    <t xml:space="preserve">44-002-1.3.1.1-0000004</t>
  </si>
  <si>
    <r>
      <rPr>
        <sz val="10"/>
        <color rgb="FF000000"/>
        <rFont val="Arial Narrow"/>
        <family val="2"/>
        <charset val="238"/>
      </rPr>
      <t xml:space="preserve">Fa kültéri nyílászárók, hőszigetelt, fokozott légzárású ablak elhelyezése, előre kihagyott falnyílásba, (szerelvényezéssel, illesztéssel), tömítéssel,  fix ablak, Uw = 1,15 W/m²K, alapimpregnált, hossztoldott csomómentes borovi fenyő, belső párkányal együtt, üvegezés 3 rétegű (4Low-e-16 Argon-4Float-16 Argon- 4Low-e), szín: megbízói és tervezői előzetes egyeztetés után,  méret: </t>
    </r>
    <r>
      <rPr>
        <sz val="10"/>
        <color rgb="FFFF0000"/>
        <rFont val="Arial Narrow"/>
        <family val="2"/>
        <charset val="238"/>
      </rPr>
      <t xml:space="preserve">30 x 50 cm</t>
    </r>
    <r>
      <rPr>
        <sz val="10"/>
        <color rgb="FF000000"/>
        <rFont val="Arial Narrow"/>
        <family val="2"/>
        <charset val="238"/>
      </rPr>
      <t xml:space="preserve"> jel: A06 (konszignáció szerint)</t>
    </r>
  </si>
  <si>
    <t xml:space="preserve">Zsalugáter elhelyezése (Waremagyarország Kft. termék) méret: 90 x 150 cm</t>
  </si>
  <si>
    <t xml:space="preserve">44-002-1.3.1.1-0000005</t>
  </si>
  <si>
    <t xml:space="preserve">Fa kültéri nyílászárók, hőszigetelt, fokozott légzárású ablak elhelyezése, előre kihagyott falnyílásba, (szerelvényezéssel, illesztéssel), tömítéssel,  bukó-nyíló, egyszárnyú bukó-nyíló ablak, Uw = 1,15 W/m²K, alapimpregnált, hossztoldott csomómentes borovi fenyő, belső párkányal együtt, üvegezés 3 rétegű (4Low-e-16 Argon-4Float-16 Argon- 4Low-e) belátást gátló üvegezéssel, szín: megbízói és tervezői előzetes egyeztetés után,  méret: 180 x 150 cm jel: A04* (konszignáció szerint)</t>
  </si>
  <si>
    <t xml:space="preserve">45-001-31.1.1.1.1-0134486</t>
  </si>
  <si>
    <r>
      <rPr>
        <sz val="10"/>
        <color rgb="FF000000"/>
        <rFont val="Arial Narrow"/>
        <family val="2"/>
        <charset val="238"/>
      </rPr>
      <t xml:space="preserve">Tűzgátló ajtóelem beépítése, sarok-, gipszkarton-, falazós-, blokktokkal, tömítőprofillal, tűzgátló kilincsgarnitúrával, önzáródó kivitelben, biztonsági csapokkal, porszórt alapozással, (RAL9002) egyszárnyú kivitelben, 750×2000-1250×2500 mm névleges méretig, 30 perces tűzgátlási értékkel (T30) Hörmann T30 OD tűzgátló ajtóelem acéltokkal, fekete kilinccsel,</t>
    </r>
    <r>
      <rPr>
        <sz val="10"/>
        <color rgb="FFFF0000"/>
        <rFont val="Arial Narrow"/>
        <family val="2"/>
        <charset val="238"/>
      </rPr>
      <t xml:space="preserve"> ajtócsukóval</t>
    </r>
    <r>
      <rPr>
        <sz val="10"/>
        <color rgb="FF000000"/>
        <rFont val="Arial Narrow"/>
        <family val="2"/>
        <charset val="238"/>
      </rPr>
      <t xml:space="preserve">  méret: 1000 x 2100 mm jel: T02 (konszignáció szerimt)</t>
    </r>
  </si>
  <si>
    <t xml:space="preserve">45-001-31.1.1.1.1-0134481</t>
  </si>
  <si>
    <r>
      <rPr>
        <sz val="10"/>
        <color rgb="FF000000"/>
        <rFont val="Arial Narrow"/>
        <family val="2"/>
        <charset val="238"/>
      </rPr>
      <t xml:space="preserve">Tűzgátló ajtóelem beépítése, sarok-, gipszkarton-, falazós-, blokktokkal, tömítőprofillal, tűzgátló kilincsgarnitúrával, önzáródó kivitelben, biztonsági csapokkal, porszórt alapozással, (RAL9002) egyszárnyú kivitelben, 750×2000-1250×2500 mm névleges méretig, 30 perces tűzgátlási értékkel (T30) Hörmann T30 OD tűzgátló ajtóelem acéltokkal, fekete kilinccsel, </t>
    </r>
    <r>
      <rPr>
        <sz val="10"/>
        <color rgb="FFFF0000"/>
        <rFont val="Arial Narrow"/>
        <family val="2"/>
        <charset val="238"/>
      </rPr>
      <t xml:space="preserve">ajtócsukóval</t>
    </r>
    <r>
      <rPr>
        <sz val="10"/>
        <color rgb="FF000000"/>
        <rFont val="Arial Narrow"/>
        <family val="2"/>
        <charset val="238"/>
      </rPr>
      <t xml:space="preserve"> méret: 750 x 1600 mm jel: T01 (konszignáció szerimt)</t>
    </r>
  </si>
  <si>
    <t xml:space="preserve">47-000-1.21.3.1.1.1</t>
  </si>
  <si>
    <t xml:space="preserve">Belső festéseknél felület előkészítése, részmunkák; glettelés, vízbázisú penészgátló glettel, vakolt felületen, bármilyen padozatú helyiségben, tagolatlan felületen StoLevell IN Sil</t>
  </si>
  <si>
    <t xml:space="preserve">47-000-1.21.5.2.1-0154079</t>
  </si>
  <si>
    <t xml:space="preserve">Belső festéseknél felület előkészítése, részmunkák; glettelés, cementbázisú glettel, beton felületen, tagolatlan felületen StoLevell In Z cementes ásványi kitöltőhabarcs, betonfödém elemek szerelési hézagainak kitöltése, Cikkszám: 01276-006</t>
  </si>
  <si>
    <t xml:space="preserve">47-000-1.21.7.3.1-0154077</t>
  </si>
  <si>
    <t xml:space="preserve">Belső festéseknél felület előkészítése, részmunkák; glettelés, gipszes glettel, gipszkarton felületen, tagolatlan felületen StoLevell In Fill ásványi simító és hézagoló glettanyag, Cikkszám: 02970-xxx</t>
  </si>
  <si>
    <t xml:space="preserve">47-010-1.2.1-0154151</t>
  </si>
  <si>
    <t xml:space="preserve">Normál nem egyenletes nedvszívóképességű ásványi falfelületek alapozása, felületmegerősítése, szilikát káli-vízüveg bázisú alapozóval, tagolatlan felületen StoPrim Silikat vizes alap, szilikát-bázisú alapozó, 00870-006</t>
  </si>
  <si>
    <t xml:space="preserve">47-011-3.1.1.1.1-0154033</t>
  </si>
  <si>
    <t xml:space="preserve">Szilikátfestések, kálivízüveg kötőanyagú, nagy vízgőzáteresztő képességű, fehér vagy színes szilikát falfestés, új vagy régi lekapart ásványi előkészített alapfelületen, vakolaton, két rétegben, tagolatlan sima felületen StoColor Sil Premium, konzerválószer-mentes, ellenálló, beltéri szilikátfesték, EN 13300 szerinti 1. nedves dörzsállóságú</t>
  </si>
  <si>
    <t xml:space="preserve">47-031-3.12.2.1-0419561</t>
  </si>
  <si>
    <t xml:space="preserve">Külső fafelületek lazúrozása, gyalult felületen, oldószeres lazúrral,két rétegben, tagolatlan felületen POLI-FARBE Boróka Satin oldószeres vastaglazúr, nyílászárók színével egíező szíben</t>
  </si>
  <si>
    <t xml:space="preserve">"BÖLCSŐDE" felírat festése homlokzaton a homlokzati tervnek megfelelően</t>
  </si>
  <si>
    <t xml:space="preserve">35-005-1.1.3-0211007</t>
  </si>
  <si>
    <t xml:space="preserve">Vízálló, műgyantával stabilizált faforgácslap (OSB) elhelyezése vágott (nútolatlan) kivitelben, padlásfödémen alátét favázra rögzítve Vízálló faforgácslap (OSB), 2500x1250x22 mm méretű</t>
  </si>
  <si>
    <t xml:space="preserve">48-002-1.1.1.1.1-0413081</t>
  </si>
  <si>
    <t xml:space="preserve">Talajnedvesség elleni szigetelés; Bitumenes lemez szigetelés aljzatának kellősítése, egy rétegben, vízszintes felületen, oldószeres hideg bitumenmázzal (száraz felületen) EUROSZIG VIABIT Primer 20 l (0,2-0,35 l/m²) bitumenes alapozó</t>
  </si>
  <si>
    <t xml:space="preserve">48-002-1.1.1.2.1-0413081</t>
  </si>
  <si>
    <t xml:space="preserve">Talajnedvesség elleni szigetelés; Bitumenes lemez szigetelés aljzatának kellősítése, egy rétegben, függőleges felületen, oldószeres hideg bitumenmázzal (száraz felületen) EUROSZIG VIABIT Primer 20 l (0,2-0,35 l/m²) bitumenes alapozó</t>
  </si>
  <si>
    <t xml:space="preserve">48-002-1.2.1.1.2-0099010</t>
  </si>
  <si>
    <t xml:space="preserve">Talajnedvesség elleni szigetelés; Falszigetelés, vízszintes felületen, egy rétegben, minimum 4,0 mm vastag elasztomerbitumenes (SBS modifikált vagy SBS/oxidált duo) lemezzel, aljzathoz foltonként vagy sávokban olvasztásos ragasztással, átlapolásoknál teljes felületű hegesztéssel fektetve BMI VILLAS E-PV 4 F/K Extra, poliészterfátyol hordozórétegű, 4 mm vastagságú, elasztomerbitumenes (SBS modifikált) lemez, Csz.: N2080</t>
  </si>
  <si>
    <t xml:space="preserve">48-002-1.2.2.3.2-0099010</t>
  </si>
  <si>
    <t xml:space="preserve">Talajnedvesség elleni szigetelés; Falszigetelés, függőleges felületen, egy rétegben, minimum 4,0 mm vastag elasztomerbitumenes (SBS modifikált vagy SBS/oxidált duo) lemezzel, aljzathoz teljes felületű lángolvasztásos ragasztással, átlapolásoknál teljes felületű hegesztéssel fektetve BMI VILLAS E-PV 4 F/K Extra, poliészterfátyol hordozórétegű, 4 mm vastagságú, elasztomerbitumenes (SBS modifikált) lemez, Csz.: N2080</t>
  </si>
  <si>
    <t xml:space="preserve">48-002-1.3.1.2-0099010</t>
  </si>
  <si>
    <t xml:space="preserve">Talajnedvesség elleni szigetelés; Padlószigetelés, egy rétegben, minimum 4,0 mm vastag elasztomerbitumenes (SBS modifikált vagy SBS/oxidált duo) lemezzel, aljzathoz foltonként vagy sávokban olvasztásos ragasztással, átlapolásoknál teljes felületű hegesztéssel fektetve BMI VILLAS E-PV 4 F/K Extra, poliészterfátyol hordozórétegű, 4 mm vastagságú, elasztomerbitumenes (SBS modifikált) lemez, Csz.: N2080</t>
  </si>
  <si>
    <t xml:space="preserve">48-002-1.49.1-0091239</t>
  </si>
  <si>
    <t xml:space="preserve">Talajnedvesség elleni szigetelés; Műanyagfátyol vagy műanyagfilc alátét vagy elválasztó réteg, átlapolással, rögzítés nélkül egy rétegben, vízszintes felületen MASTERPLAST Terraplast Geotex Light, tűnemezelt, mindkét oldalon termofixált PP, 85 g/m², Cikkszám: 0607-0850GY90</t>
  </si>
  <si>
    <t xml:space="preserve">48-005-1.1.1.1.1-0095372</t>
  </si>
  <si>
    <t xml:space="preserve">Csapadékvíz elleni szigetelés; Bitumenes lemez szigetelés aljzatának kellősítése, egy rétegben, vízszintes felületen, oldószeres hideg bitumenmázzal (száraz felületen) BAUDER BURKOLIT Plus oldószeres bitumenes kellősítő (kültéri alkalmazásra) ~0,3 l/m2, GISCODE BBP 40, Csz.: 7504 0015</t>
  </si>
  <si>
    <t xml:space="preserve">48-005-1.3.1.1.1-0095269</t>
  </si>
  <si>
    <t xml:space="preserve">Csapadékvíz elleni szigetelés; Egyenes rétegrendű csapadékvíz elleni szigetelés páratechnikai rétegei, párazáró réteg, vízszintes felületen, egy rétegben,minimum 1,2 mm vastag alumíniumfólia betétes elasztomerbitumenes (SBS modifikált) öntapadó lemezzel, az öntapadó felület teljes felületű leragasztásával, szükség esetén hőaktiválással ill. lángolvasztással az aljzat függvényében kiegészítve BAUDER TEC KSD elasztomerbitumenes, hidegen öntapadó párazáró lemez, sd &gt;=1500 m, SBS, 1,5 mm, 400/300 N/50 mm poliészter+alumínium+üvegfátyol, -30°C+100°C, E osztály, Csz.: 1601 0000</t>
  </si>
  <si>
    <t xml:space="preserve">48-005-1.3.1.4.1-0094721</t>
  </si>
  <si>
    <t xml:space="preserve">Csapadékvíz elleni szigetelés; Egyenes rétegrendű csapadékvíz elleni szigetelés páratechnikai rétegei, párazáró réteg, vízszintes felületen, egy rétegben, minimum 0,09 mm vastag PE fóliával BACHL PE építési fólia, natúr, 2x50 m, vtg. 150 µm</t>
  </si>
  <si>
    <t xml:space="preserve">48-005-1.4.1.1-0095513</t>
  </si>
  <si>
    <t xml:space="preserve">Csapadékvíz elleni szigetelés; Vízszintes felületen (lapostetőn), egy rétegben, minimum 1,0 mm vastag (rögzítéssel), lágy PVC vagy PIB lemezzel, átlapolások forrólevegős hegesztésével BAUDER THERMOFOL U 18 PVC-P lemez leterhelt és mechanikus rögzítéshez, világosszürke, 1,8 mm, 1000 N/50 mm PES háló, -30 °C, nyúlás 19 %, FLL, E osztály, Broof(t1), Csz.: 6118 0000</t>
  </si>
  <si>
    <t xml:space="preserve">48-005-1.41.1.1-0115029</t>
  </si>
  <si>
    <t xml:space="preserve">Csapadékvíz elleni szigetelés; Alátét, elválasztó, tűzvédelmi és sérülésellenőrző rétegek lefektetése, védőlemez-, műanyagfátyol-, fólia vagy műanyagfilc egy rétegben, átlapolással, rögzítés nélkül, vízszintes felületen TYPAR SF56 geotextília</t>
  </si>
  <si>
    <t xml:space="preserve">48-007-1.1.1-0102142</t>
  </si>
  <si>
    <t xml:space="preserve">Magastető hő- és hangszigetelése; Szarufák közötti szigetelés fa vagy fém fedélszék esetén (rögzítés külön tételben), üveggyapot hőszigetelő lemezzel vagy filccel ISOVER SUPER PROFI 10  100 mm üveggyapot hőszigetelő filc,  λD =0,032 (W/mK)</t>
  </si>
  <si>
    <t xml:space="preserve">48-007-11.1.1.1-0113680</t>
  </si>
  <si>
    <t xml:space="preserve">Lapostető hő- és hangszigetelése; Egyenes rétegrendű nem járható lapostetőn vagy extenzív zöldtetőn, vízszintes és függőleges felületen(rögzítéssel), egy rétegben, expandált polisztirolhab hőszigetelő lemezzel AUSTROTHERM GRAFIT 150 expandált polisztirol keményhab hőszigetelő lemez, 1000x500x 150 mm</t>
  </si>
  <si>
    <t xml:space="preserve">48-007-11.12.7-0113782</t>
  </si>
  <si>
    <t xml:space="preserve">Lapostető hő- és hangszigetelése; Egyenes rétegrendű lapostetők lejtésképzése (rögzítés külön tételben), expandált polisztirol keményhab lejtésképző elemmel AUSTROTHERM Lejtésképzés AT-N150 LK</t>
  </si>
  <si>
    <t xml:space="preserve">48-007-21.1.1.2-0113610</t>
  </si>
  <si>
    <t xml:space="preserve">Külső fal; Homlokzati fal hő- és/vagy hangszigetelése, falazott vagy monolit vasbeton szerkezeten, függőleges felületen, (rögzítés, vakolás, légrés kialakítása külön tételben) vékonyvakolat alatti méretstabil expandált polisztirolhab lemezzel AUSTROTHERM GRAFIT REFLEX expandált polisztirol keményhab hőszigetelő lemez, 1000x500x100 mm</t>
  </si>
  <si>
    <t xml:space="preserve">48-007-21.21.1-0113283</t>
  </si>
  <si>
    <t xml:space="preserve">Külső fal; Hőszigetelések épületlábazaton vagy koszorún, ragasztva (rögzítés külön tételben), extrudált polisztirolhab lemezzel AUSTROTHERM XPS TOP P extrudált polisztirolhab hőszigetelő lemez, 600x1250x100 mm</t>
  </si>
  <si>
    <t xml:space="preserve">48-007-41.1.1.1.2-0113694</t>
  </si>
  <si>
    <t xml:space="preserve">Födém; Padló hő-, hangszigetelő anyag elhelyezése, vízszintes felületen, aljzatbeton alá, úsztató rétegként vagy talajon fekvő padlószerkezetben, expandált polisztirolhab lemezzel AUSTROTHERM GRAFIT L4 lépéshang-szigetelő polisztirol lemez, 1000x500x 40 mm</t>
  </si>
  <si>
    <t xml:space="preserve">48-007-41.1.1.1.2-0113695</t>
  </si>
  <si>
    <t xml:space="preserve">Födém; Padló hő-, hangszigetelő anyag elhelyezése, vízszintes felületen, aljzatbeton alá, úsztató rétegként vagy talajon fekvő padlószerkezetben, expandált polisztirolhab lemezzel AUSTROTHERM GRAFIT L4 lépéshang-szigetelő polisztirol lemez, 1000x500x 50 mm</t>
  </si>
  <si>
    <t xml:space="preserve">48-007-41.1.2.1-0093418</t>
  </si>
  <si>
    <t xml:space="preserve">Födém; Padló hő-, hangszigetelő anyag elhelyezése, vízszintes felületen, párnafák vagy álpadló tartószerkezet közé, szálas szigetelő anyaggal (üveggyapot, kőzetgyapot) ROCKWOOL Multirock  többcélú kőzetgyapot lemez, 1000x610x100 mm</t>
  </si>
  <si>
    <t xml:space="preserve">48-007-41.1.2.1-0093420</t>
  </si>
  <si>
    <t xml:space="preserve">Födém; Padló hő-, hangszigetelő anyag elhelyezése, vízszintes felületen, párnafák vagy álpadló tartószerkezet közé, szálas szigetelő anyaggal (üveggyapot, kőzetgyapot) ROCKWOOL Multirock Super többcélú kőzetgyapot lemez, 1000x610x150 mm</t>
  </si>
  <si>
    <t xml:space="preserve">48-007-41.2.3-0113379</t>
  </si>
  <si>
    <t xml:space="preserve">Födém; Padló peremszigetelés elhelyezése úsztatott aljzatbeton esetén, extrudált polietilén habszalaggal AUSTROTHERM AT-PE sáv 10/100 mm</t>
  </si>
  <si>
    <t xml:space="preserve">48-007-41.3.1.2-0113616</t>
  </si>
  <si>
    <t xml:space="preserve">Födém; Mennyezet alulról hűlő födém hőszigetelése, utólag elhelyezve, vízszintes felületen (rögzítés külön tételben), expandált polisztirolhab lemezzel AUSTROTHERM GRAFIT REFLEX expandált polisztirol keményhab hőszigetelő lemez, 1000x500x200 mm</t>
  </si>
  <si>
    <t xml:space="preserve">48-007-51.1.1-0110164</t>
  </si>
  <si>
    <t xml:space="preserve">Hőhidak hőszigetelése; bentmaradó zsaluzatként alkalmazva, extrudált polisztirolhab lemezzel RAVATHERM XPS 300WB (STYROFOAM IB-A) 050 érdesített felületű extrudált polisztirolhab hőszigetelő lemez, 50x600x1250 mm</t>
  </si>
  <si>
    <t xml:space="preserve">48-007-56.1.3.1-0113544</t>
  </si>
  <si>
    <t xml:space="preserve">Alátét- és elválasztó rétegek beépítése, védőlemez-, műanyagfátyol-, fólia vagy műanyagfilc egy rétegben, átlapolással, rögzítés nélkül, padló, födém szigeteléseknél, vízszintes felületen AUSTROTHERM polietilén fólia, 0,09 mm vastagságú, 2 m szélességű</t>
  </si>
  <si>
    <t xml:space="preserve">48-021-1.51.1.2.1-0091317</t>
  </si>
  <si>
    <t xml:space="preserve">Szigetelések rögzítése; Hőszigetelő táblák pontszerű mechanikai rögzítése, alulról hűlő födém alsó felületén, beton aljzatszerkezethez, műanyag vagy fém beütőszeges/csavaros műanyag beütődübelekkel MASTERPLAST Thermomaster D-H 255 mm, PP dübel, hőhídmentes fém beütőszeggel, A B C falazatokhoz, Cikkszám: 0118-18255100</t>
  </si>
  <si>
    <t xml:space="preserve">48-021-1.51.2.2.1-0091313</t>
  </si>
  <si>
    <t xml:space="preserve">Szigetelések rögzítése; Hőszigetelő táblák pontszerű mechanikai rögzítése, homlokzaton, falazott, beton aljzatszerkezethez, műanyag vagy fém beütőszeges/csavaros műanyag beütődübelekkel MASTERPLAST Thermomaster D-H 175 mm, PP dübel, hőhídmentes fém beütőszeggel, A B C falazatokhoz, Cikkszám: 0118-00170200</t>
  </si>
  <si>
    <t xml:space="preserve">48-021-1.63.1.1-0391231</t>
  </si>
  <si>
    <t xml:space="preserve">Szigetelések rögzítése; Hőszigetelő és hangelnyelő táblák ragasztásos rögzítése, alulról hűlő födém alsó felületén, cementbázisú ragasztóanyaggal Baumit StarContact ragasztótapasz, Cikkszám: 156101</t>
  </si>
  <si>
    <t xml:space="preserve">49-091-1.5.1-0000001</t>
  </si>
  <si>
    <t xml:space="preserve">Méretre készített szúnyogháló felszerelése, fehér, ezüst vagy barna színű keretben, fix keretes szúnyogháló ablakra vagy erkélyajtóra, közvetlen tokra csavarozva, fix keretes szúnyogháló, keret szín: nyílászáró színével egyezző méret: 90x 150 cm jel:A01 (konszignáció szerint)</t>
  </si>
  <si>
    <t xml:space="preserve">49-091-1.5.1-0000002</t>
  </si>
  <si>
    <t xml:space="preserve">Méretre készített szúnyogháló felszerelése, fehér, ezüst vagy barna színű keretben, fix keretes szúnyogháló ablakra vagy erkélyajtóra, közvetlen tokra csavarozva, fix keretes szúnyogháló, keret szín: nyílászáró színével egyezző méret: 90x 240 cm jel:A02 (konszignáció szerint)</t>
  </si>
  <si>
    <t xml:space="preserve">49-091-1.5.1-0000003</t>
  </si>
  <si>
    <t xml:space="preserve">Méretre készített szúnyogháló felszerelése, fehér, ezüst vagy barna színű keretben, fix keretes szúnyogháló ablakra vagy erkélyajtóra, közvetlen tokra csavarozva, fix keretes szúnyogháló, keret szín: nyílászáró színével egyezző méret: 180x 150 cm jel:A02 (konszignáció szerint)</t>
  </si>
  <si>
    <t xml:space="preserve">21-008-3.1.1</t>
  </si>
  <si>
    <t xml:space="preserve">Simító hengerlés a földmű (tükör és padka) felületén, gépi erővel, 3,0 m szélességig</t>
  </si>
  <si>
    <t xml:space="preserve">21-011-7.4-0110765</t>
  </si>
  <si>
    <t xml:space="preserve">Feltöltések alap- és lábazati falak közé és alagsori vagy alá nem pincézett földszinti padozatok alá, az anyag szétterítésével, mozgatásával, zúzottkőből</t>
  </si>
  <si>
    <t xml:space="preserve">21-011-7.4-0110811</t>
  </si>
  <si>
    <t xml:space="preserve">Feltöltések alap- és lábazati falak közé és alagsori vagy alá nem pincézett földszinti padozatok alá, az anyag szétterítésével, mozgatásával, zúzottkőből kiékelés</t>
  </si>
  <si>
    <t xml:space="preserve">31-001-2-0452005</t>
  </si>
  <si>
    <t xml:space="preserve">Hegesztett betonacél háló szerelése tartószerkezetbe FERALPI Sp10K1515 építési síkháló; 5,00 x 2,15 m; 150 x 150 mm osztással Ø 10,0 / 10,0 B500A (BHB55.50)</t>
  </si>
  <si>
    <t xml:space="preserve">31-011-3.3.1-0231110</t>
  </si>
  <si>
    <t xml:space="preserve">Vasbetonfal készítése,  X0v(H), XC1, XC2, XC3 környezeti osztályú, kissé képlékeny vagy képlékeny konzisztenciájú betonból, szivattyús technológiával, vibrátoros tömörítéssel, 15 cm vastagságig C25/30 - XC2 - 16 - F2 - CEM 42,5, m = 6,5 finomsági modulussal</t>
  </si>
  <si>
    <t xml:space="preserve">31-030-11.3.1.1.2-0112410</t>
  </si>
  <si>
    <t xml:space="preserve">Vasbeton aljzat készítése 15 cm vastagságig, betonszivattyús technológiával, C25/30-XC2-16-F2 kissé képlékeny konzisztenciájú betonból</t>
  </si>
  <si>
    <t xml:space="preserve">42-011-2.2.1.2-0314001</t>
  </si>
  <si>
    <t xml:space="preserve">Padlóburkolat hordozószerkezetének felületelőkészítése kültérben, hőterhelt felületen beton alapfelületen kenhető víz- és páraszigetelés felhordása egy rétegben,  hajlaterősítő szalag elhelyezésével MUREXIN DF 2K Vastagfólia</t>
  </si>
  <si>
    <t xml:space="preserve">42-022-1.2.3.2.1.1-0314058</t>
  </si>
  <si>
    <t xml:space="preserve">Padlóburkolat készítése, kültérben, hőterhelt felületen, kenhető szigetelésre, gres, kőporcelán lappal, kötésben vagy hálósan, 3-5 mm vtg. ragasztóba rakva, 1-10 mm fugaszélességgel, 20x20 - 40x40 cm közötti lapmérettel MUREXIN KGF 65 Totálflex S1 ragasztóhabarcs, szürke, C2TES1 MUREXIN FM 60 Prémium fugázó, fehér CG2 WA</t>
  </si>
  <si>
    <t xml:space="preserve">42-031-1.4.1.1.1.2-0470116</t>
  </si>
  <si>
    <t xml:space="preserve">Előregyártott műkő fedkő, felületi megdolgozással, 3 cm vastagságban, ragasztóba ragasztva, 16-25 cm kiterített szélesség között Műkőkeverék színezetlen, finom, fagy- és kopásálló</t>
  </si>
  <si>
    <t xml:space="preserve">45-051-11.2.1.1</t>
  </si>
  <si>
    <t xml:space="preserve">Acél korlát, rámpa korlát kétsoros ∅50 csőkorlát porszórt felülettel</t>
  </si>
  <si>
    <t xml:space="preserve">53-021-2.1-0231599</t>
  </si>
  <si>
    <t xml:space="preserve">Polimerbeton vízelvezető rendszer, alacsony beépítési magasságú, 1,0 m, (folyóka) elhelyezése rögzítéssel, horg.acél, öntöttvas vagy rm. acél élvédelemmel, földmunkák és ágyazatkészítéssel, ACO DRAIN alacsony Multiline V100S - 0.0 tip</t>
  </si>
  <si>
    <t xml:space="preserve">61-003-2.3-0710010</t>
  </si>
  <si>
    <t xml:space="preserve">CKt útalap készítése</t>
  </si>
  <si>
    <t xml:space="preserve">62-002-21.3-0617731</t>
  </si>
  <si>
    <t xml:space="preserve">Egyéb használatos szegélykövek, út és körforgalom szegélyek készítése, alapárok kiemeléssel, betonozással 100 cm hosszú elemekből SEMMELROCK kerti szegély 100x25x5 cm, szürke</t>
  </si>
  <si>
    <t xml:space="preserve">62-003-51.2-0617101</t>
  </si>
  <si>
    <t xml:space="preserve">Térburkolat készítése rendszerkövekből  6 cm-es vastagsággal, 10x10x5/6 - 40x40x6 cm közötti méretekben ágyazattal együtt SEMMELROCK Citytop 10x20x6 cm, szürke</t>
  </si>
  <si>
    <t xml:space="preserve">92-001-1.1.5.2.2-0316510</t>
  </si>
  <si>
    <t xml:space="preserve">Esésvédő burkolat kialakítása, rugalmas gumi vagy műanyagburkolat helyszínen öntve, előre elkészített tömörített zúzalék, homokos kavics vagy meglévő szilárd aljzatra, színes és/vagy mintás gumiburkolat, két rétegben SPORT GARDEN SG 60 esésvédő, helyszínen öntött gumiburkolat kialakítása két rétegben, fekete SBR bázisréteg poliuretán kötőanyaggal keverve, színes EPDM kopóréteg poliuretán kötőanyaggal keverve, 60 mm vastag, HIC=1,6 m</t>
  </si>
  <si>
    <t xml:space="preserve">92-001-1.3-0311553</t>
  </si>
  <si>
    <t xml:space="preserve">Esésvédő burkolat kialakítása, gumiszegély elhelyezése betonágyazatba GUMISZEGÉLY gumilapok szegélyezésére, 100×25×4 cm, burkolattal megegyező színben</t>
  </si>
  <si>
    <t xml:space="preserve">K 19-010-1.11.1.1</t>
  </si>
  <si>
    <t xml:space="preserve">Általános teendők megvalósulás szakaszában, ellenőrző mérések, szeglyvonalak műszeres kitűzése</t>
  </si>
  <si>
    <t xml:space="preserve">Udvari játékok elhelyezése: Fa homokozó jel: J1 (konszignáció szerint)</t>
  </si>
  <si>
    <t xml:space="preserve">Udvari játékok elhelyezése: Bölcsődei libikóka jel: J2 (konszignáció szerint)</t>
  </si>
  <si>
    <t xml:space="preserve">Udvari játékok elhelyezése: Babaház jel: J3 (konszignáció szerint)</t>
  </si>
  <si>
    <t xml:space="preserve">Udvari játékok elhelyezése: Rugós játék jel: J4; J5 (konszignáció szerint)</t>
  </si>
  <si>
    <t xml:space="preserve">Udvari játékok elhelyezése: Csúszdás játék jel: J6 (konszignáció szerint)</t>
  </si>
  <si>
    <t xml:space="preserve">Udvari játékok elhelyezése: Párakapu jel: J7 (konszignáció szerint)</t>
  </si>
  <si>
    <t xml:space="preserve">Kerti pad elhelyezése, Royal-Kert Kft. Univerzum termékcsalád, Aquarius támlás utac pad, gártó által meghatűrozott alapozással és rögzítésekkel</t>
  </si>
  <si>
    <t xml:space="preserve">Gerendazsaluzás, 60 cm oldalmagasságig, fa zsaluzattal, alátámasztó állvánnyal, födémzsaluzattal, 3,01-4 m magasság között</t>
  </si>
  <si>
    <t xml:space="preserve">33-001-1.3.5.3.1.1-0200107</t>
  </si>
  <si>
    <t xml:space="preserve">Teherhordó és kitöltő falazat készítése, beton, könnyűbeton falazóblokk vagy zsaluzóelem termékekből, 400 mm falvastagságban, 400x500x250 mm-es méretű beton zsaluzóelemből, kitöltő betonnal, betonacél beépítéssel ZS 40-es zsaluzóelem, 400/500/250 mm, C16/20-16/kissé képlékeny kavicsbeton, B 60.40:10 mm átmérőjű betonacél</t>
  </si>
  <si>
    <t xml:space="preserve">33-005-1.3.1.4.1-0010208</t>
  </si>
  <si>
    <t xml:space="preserve">Pillérfalazat készítése, beton termékekből négyszög keresztmetszettel, 400×400×230 mm-es méretű pillérzsaluzó elemből LEIER Pillérzsaluzó elem 40, méret 40/40/23 cm, Cikkszám: HUTPE5005</t>
  </si>
  <si>
    <t xml:space="preserve">Sávos szalagfedések; Sima fémlemez fedés készítése lemezszalagból, kettős állókorcos kivitelben, 60°-ig, 100 m²-ig, 550 mm korctávolságig PREFALZ alumínium szalag sima felülettel, fólia nélkül, 0,7x650 mm, 1 m² = 1,89 kg, P.10 bevonattal, 40 év alapanyag és 40 év szín garanciával, standard színekben, 60 kg/tekercs lejtés kialakítással</t>
  </si>
  <si>
    <t xml:space="preserve">Kétvízorros falfedés, egyenesvonalú kivitelben, bevonatos alumínium lemezből, 51-100 cm kiterített szélességig Kétvízorros fallefedés PREFALZ alumínium szalagból sima felülettel, 0,7 mm vtg.,</t>
  </si>
  <si>
    <t xml:space="preserve">44-091-1</t>
  </si>
  <si>
    <t xml:space="preserve">Mecsek egyenes kerítés elhelyezése mezők, oszlopok, rögzítő és kiegészítő elemekkel együtt</t>
  </si>
  <si>
    <t xml:space="preserve">45-004-0-0000001</t>
  </si>
  <si>
    <r>
      <rPr>
        <sz val="10"/>
        <color rgb="FF000000"/>
        <rFont val="Arial Narrow"/>
        <family val="2"/>
        <charset val="238"/>
      </rPr>
      <t xml:space="preserve">Kerítéskapu elhelyezése 1,20 m kerítés magasságig DIRICKX Axis </t>
    </r>
    <r>
      <rPr>
        <sz val="10"/>
        <color rgb="FFFF0000"/>
        <rFont val="Arial Narrow"/>
        <family val="2"/>
        <charset val="238"/>
      </rPr>
      <t xml:space="preserve">C</t>
    </r>
    <r>
      <rPr>
        <sz val="10"/>
        <color rgb="FF000000"/>
        <rFont val="Arial Narrow"/>
        <family val="2"/>
        <charset val="238"/>
      </rPr>
      <t xml:space="preserve"> táblás ipari kerítés betéttel méret: 1000x1200 mm</t>
    </r>
  </si>
  <si>
    <t xml:space="preserve">45-004-0-0000002</t>
  </si>
  <si>
    <r>
      <rPr>
        <sz val="10"/>
        <color rgb="FF000000"/>
        <rFont val="Arial Narrow"/>
        <family val="2"/>
        <charset val="238"/>
      </rPr>
      <t xml:space="preserve">Kerítéskapu elhelyezése 1,20 m kerítés magasságig DIRICKX Axis </t>
    </r>
    <r>
      <rPr>
        <sz val="10"/>
        <color rgb="FFFF0000"/>
        <rFont val="Arial Narrow"/>
        <family val="2"/>
        <charset val="238"/>
      </rPr>
      <t xml:space="preserve">C </t>
    </r>
    <r>
      <rPr>
        <sz val="10"/>
        <color rgb="FF000000"/>
        <rFont val="Arial Narrow"/>
        <family val="2"/>
        <charset val="238"/>
      </rPr>
      <t xml:space="preserve">táblás ipari kerítés betéttel méret: 2400x1700 mm</t>
    </r>
  </si>
  <si>
    <t xml:space="preserve">45-004-0-0000003</t>
  </si>
  <si>
    <t xml:space="preserve">Kerítéskapu elhelyezése Acél, alumínium kapu elhelyezése,  AKSPEC kapu   méret: 1200x1500 mm</t>
  </si>
  <si>
    <t xml:space="preserve">45-004-0-0000004</t>
  </si>
  <si>
    <t xml:space="preserve">Kerítéskapu elhelyezése Acél, alumínium kapu elhelyezése,  AKSPEC kapu   méret: 3000x1500 mm</t>
  </si>
  <si>
    <t xml:space="preserve">45-004-0-0000005</t>
  </si>
  <si>
    <t xml:space="preserve">Kerítéselem elhelyezése Acél, alumínium kerítés elhelyezése,  AKSPEC kerítésrendszer   méret: 1200x1120 mm</t>
  </si>
  <si>
    <t xml:space="preserve">45-004-31.2.1-0137317</t>
  </si>
  <si>
    <t xml:space="preserve">Komplett, zárt, táblás ipari kerítésrendszer rögzítése,  oszlopok, valamint mezők folyamatos elhelyezésével, előre elkészített beton alapzatra, dübelezett kerítéstalpakhoz rögzítve (beton alapzat külön tételben kiírva), 1,20 m kerítés magasságig DIRICKX Axis C táblás ipari kerítés, tábla szélesség:2,5 m huzalvastagság: vízsz. 4mm, függ. 4mm, szemméret: 100x55 mm, magasság: 1,20 m, standard színek: RAL6005, RAL7016, RAL9005, RAL9010, RAL7035, RAL7030, RAL3004, RAL8014, RAL8019, RAL9006, RAL5002, továbbá RAL 200 színében</t>
  </si>
  <si>
    <t xml:space="preserve">45-004-31.2.2-0137319</t>
  </si>
  <si>
    <r>
      <rPr>
        <sz val="10"/>
        <color rgb="FF000000"/>
        <rFont val="Arial Narrow"/>
        <family val="2"/>
        <charset val="238"/>
      </rPr>
      <t xml:space="preserve">Komplett, zárt, táblás ipari kerítésrendszer rögzítése,  oszlopok, valamint mezők folyamatos elhelyezésével, előre elkészített beton alapzatra, dübelezett kerítéstalpakhoz rögzítve (beton alapzat külön tételben kiírva), 1,21-2,00 m kerítés magasság között DIRICKX Axis </t>
    </r>
    <r>
      <rPr>
        <sz val="10"/>
        <color rgb="FFFF0000"/>
        <rFont val="Arial Narrow"/>
        <family val="2"/>
        <charset val="238"/>
      </rPr>
      <t xml:space="preserve">C</t>
    </r>
    <r>
      <rPr>
        <sz val="10"/>
        <color rgb="FF000000"/>
        <rFont val="Arial Narrow"/>
        <family val="2"/>
        <charset val="238"/>
      </rPr>
      <t xml:space="preserve"> táblás ipari kerítés, tábla szélesség:2,5 m huzalvastagság: vízsz. 4mm, függ. 4mm, szemméret: 100x55 mm, magasság: 1,70 m, standard színek: RAL6005, RAL7016, RAL9005, RAL9010, RAL7035, RAL7030, RAL3004, RAL8014, RAL8019, RAL9006, RAL5002, továbbá RAL 200 színében</t>
    </r>
  </si>
  <si>
    <t xml:space="preserve">Fa tömör ajtó elhelyezése hulladéktárolón, MECSEK kerítéshez hasonló kivitelben, kilinccsel, zárral szereve, szín a kerítéssel megegyező, méret: 300 x 155 cm</t>
  </si>
  <si>
    <t xml:space="preserve">47-031-3.12.6..2-0419556</t>
  </si>
  <si>
    <t xml:space="preserve">Külső fafelületek
lazúrozása,(kerítés)
akrilát diszperziós bázisú, vízzel oldható lazúrfesték
tagolt felületen
POLI-FARBE Boróka Classic 2 in 1, vízzel hígítható vékonylazúr, halványzöld színben</t>
  </si>
  <si>
    <t xml:space="preserve">Kód</t>
  </si>
  <si>
    <t xml:space="preserve">Tulajdonság</t>
  </si>
  <si>
    <t xml:space="preserve">SzélxMélyxMag
[mm]</t>
  </si>
  <si>
    <t xml:space="preserve">Teljesítmény-igény 
[kW]</t>
  </si>
  <si>
    <t xml:space="preserve">Megjegyzés</t>
  </si>
  <si>
    <t xml:space="preserve">Nettó egység ár
[HU Ft]</t>
  </si>
  <si>
    <t xml:space="preserve">Nettó ár
[HU Ft]</t>
  </si>
  <si>
    <t xml:space="preserve">Bruttó ár
[HU Ft]</t>
  </si>
  <si>
    <t xml:space="preserve">230 V</t>
  </si>
  <si>
    <t xml:space="preserve">03</t>
  </si>
  <si>
    <t xml:space="preserve">Fali csepegtető polc</t>
  </si>
  <si>
    <t xml:space="preserve">Anyaga: perforált rozsdamentes acél.
Falipolc perforált lappal, fix konzollal, hátsó felhajtással, cseppgyűjtő tálcával.
Teljesen rozsdamentes kivitel, 1.4016 rm. acélból.</t>
  </si>
  <si>
    <t xml:space="preserve">900x300x80</t>
  </si>
  <si>
    <t xml:space="preserve">nem jelen eljárás tárgya, nem árazandó</t>
  </si>
  <si>
    <t xml:space="preserve">04</t>
  </si>
  <si>
    <t xml:space="preserve">Alsó szekrény</t>
  </si>
  <si>
    <t xml:space="preserve">Víz és kopásálló kivitel.
Anyaga: bútorlap. 
Állítható lábakkal, ajtólap fogantyúval, belső polcokkal, vasalatokkal, munkalappal.</t>
  </si>
  <si>
    <t xml:space="preserve">460x600x900</t>
  </si>
  <si>
    <t xml:space="preserve">06</t>
  </si>
  <si>
    <t xml:space="preserve">Mikrohullámú készülék</t>
  </si>
  <si>
    <t xml:space="preserve">Háztartási.</t>
  </si>
  <si>
    <t xml:space="preserve">560x360x310</t>
  </si>
  <si>
    <t xml:space="preserve">10</t>
  </si>
  <si>
    <t xml:space="preserve">Alsó szekrény tűzhelyhez</t>
  </si>
  <si>
    <t xml:space="preserve">Víz és kopásálló kivitel.
Anyaga: bútorlap. 
Állítható lábakkal, vasalatokkal, munkalappal.</t>
  </si>
  <si>
    <t xml:space="preserve">600x600x900</t>
  </si>
  <si>
    <t xml:space="preserve">11</t>
  </si>
  <si>
    <t xml:space="preserve">Beépített elektromos sütő</t>
  </si>
  <si>
    <t xml:space="preserve">Típus: IKEA - LAGAN</t>
  </si>
  <si>
    <t xml:space="preserve">594x547x595</t>
  </si>
  <si>
    <t xml:space="preserve">Beépített indukciós főzőlap</t>
  </si>
  <si>
    <t xml:space="preserve">CANDY CID 30/G3 beépíthető indukciós főzőlap. 
Főzőzónák száma 2. </t>
  </si>
  <si>
    <t xml:space="preserve">288x520x56</t>
  </si>
  <si>
    <t xml:space="preserve">12</t>
  </si>
  <si>
    <t xml:space="preserve">Szagelszívó</t>
  </si>
  <si>
    <t xml:space="preserve">400x510x150</t>
  </si>
  <si>
    <t xml:space="preserve">13</t>
  </si>
  <si>
    <t xml:space="preserve">Víz és kopásálló kivitel.
Anyaga: bútorlap. 
Állítható lábakkal, ajtólapok fogantyúval, belső polcokkal, vasalatokkal, munkalappal.</t>
  </si>
  <si>
    <t xml:space="preserve">900x600x900</t>
  </si>
  <si>
    <t xml:space="preserve">14</t>
  </si>
  <si>
    <t xml:space="preserve">Víz és kopásálló kivitel.
Anyaga: bútorlap. 
Állítható lábakkal, ajtólap fogantyúval, belső polccal, vasalatokkal, munkalappal.</t>
  </si>
  <si>
    <t xml:space="preserve">400x600x900</t>
  </si>
  <si>
    <t xml:space="preserve">17</t>
  </si>
  <si>
    <t xml:space="preserve">18</t>
  </si>
  <si>
    <t xml:space="preserve">1000x600x900</t>
  </si>
  <si>
    <t xml:space="preserve">21</t>
  </si>
  <si>
    <t xml:space="preserve">Magas szekrény</t>
  </si>
  <si>
    <t xml:space="preserve">Víz és kopásálló kivitel.
Anyaga: bútorlap. 
Állítható lábakkal, ajtólapok fogantyúval, belső polcokkal, vasalatokkal.</t>
  </si>
  <si>
    <t xml:space="preserve">450x600x1800</t>
  </si>
  <si>
    <t xml:space="preserve">31</t>
  </si>
  <si>
    <t xml:space="preserve">Hűtőszekrény</t>
  </si>
  <si>
    <t xml:space="preserve">ZANUSSI ZRDN39FW Hűtőszekrény</t>
  </si>
  <si>
    <t xml:space="preserve">595x635x1860</t>
  </si>
  <si>
    <t xml:space="preserve">32</t>
  </si>
  <si>
    <t xml:space="preserve">Melegentartó kocsi</t>
  </si>
  <si>
    <t xml:space="preserve">ELEKTHERMAX 2xGN 1/1</t>
  </si>
  <si>
    <t xml:space="preserve">870x555x850</t>
  </si>
  <si>
    <t xml:space="preserve">33</t>
  </si>
  <si>
    <t xml:space="preserve">600x450x1800</t>
  </si>
  <si>
    <t xml:space="preserve">91</t>
  </si>
  <si>
    <t xml:space="preserve">Műanyag szemeteskuka </t>
  </si>
  <si>
    <t xml:space="preserve">240 liter, Anyag: PP műanyag, UV álló</t>
  </si>
  <si>
    <t xml:space="preserve">580x730x1067</t>
  </si>
  <si>
    <t xml:space="preserve">MEGJEGYZÉS: A KONYHATECHNOLÓGIAI BERENDEZÉSEK NEM JELEN KIÍRÁS SZERINT ÁRAZANDÓK!</t>
  </si>
  <si>
    <t xml:space="preserve">LECHNER PÓTMUNKA</t>
  </si>
  <si>
    <t xml:space="preserve">PÓTMUNKA</t>
  </si>
  <si>
    <t xml:space="preserve">ELMARADÓ TÉTEL</t>
  </si>
</sst>
</file>

<file path=xl/styles.xml><?xml version="1.0" encoding="utf-8"?>
<styleSheet xmlns="http://schemas.openxmlformats.org/spreadsheetml/2006/main">
  <numFmts count="8">
    <numFmt numFmtId="164" formatCode="General"/>
    <numFmt numFmtId="165" formatCode="_-* #,##0.00_-;\-* #,##0.00_-;_-* \-??_-;_-@_-"/>
    <numFmt numFmtId="166" formatCode="#,##0"/>
    <numFmt numFmtId="167" formatCode="@"/>
    <numFmt numFmtId="168" formatCode="#,##0&quot;,-  Ft&quot;"/>
    <numFmt numFmtId="169" formatCode="0%"/>
    <numFmt numFmtId="170" formatCode="#,##0.00"/>
    <numFmt numFmtId="171" formatCode="#,##0.0000"/>
  </numFmts>
  <fonts count="27">
    <font>
      <sz val="11"/>
      <color rgb="FF000000"/>
      <name val="Calibri"/>
      <family val="2"/>
      <charset val="238"/>
    </font>
    <font>
      <sz val="10"/>
      <name val="Arial"/>
      <family val="0"/>
    </font>
    <font>
      <sz val="10"/>
      <name val="Arial"/>
      <family val="0"/>
    </font>
    <font>
      <sz val="10"/>
      <name val="Arial"/>
      <family val="0"/>
    </font>
    <font>
      <sz val="11"/>
      <color theme="1"/>
      <name val="Calibri"/>
      <family val="2"/>
      <charset val="238"/>
    </font>
    <font>
      <sz val="10"/>
      <color rgb="FF000000"/>
      <name val="Arial Narrow"/>
      <family val="2"/>
      <charset val="238"/>
    </font>
    <font>
      <sz val="10"/>
      <name val="Arial Narrow"/>
      <family val="2"/>
      <charset val="238"/>
    </font>
    <font>
      <b val="true"/>
      <sz val="12"/>
      <color rgb="FF000000"/>
      <name val="Arial Narrow"/>
      <family val="2"/>
      <charset val="238"/>
    </font>
    <font>
      <b val="true"/>
      <sz val="16"/>
      <name val="Arial Narrow"/>
      <family val="2"/>
      <charset val="238"/>
    </font>
    <font>
      <sz val="16"/>
      <name val="Arial Narrow"/>
      <family val="2"/>
      <charset val="238"/>
    </font>
    <font>
      <sz val="8"/>
      <name val="Arial Narrow"/>
      <family val="2"/>
      <charset val="238"/>
    </font>
    <font>
      <b val="true"/>
      <sz val="10"/>
      <name val="Arial Narrow"/>
      <family val="2"/>
      <charset val="238"/>
    </font>
    <font>
      <sz val="12"/>
      <color rgb="FF000000"/>
      <name val="Arial Narrow"/>
      <family val="2"/>
      <charset val="238"/>
    </font>
    <font>
      <b val="true"/>
      <sz val="14"/>
      <color rgb="FF993300"/>
      <name val="Arial Narrow"/>
      <family val="2"/>
      <charset val="238"/>
    </font>
    <font>
      <sz val="10"/>
      <color rgb="FF993300"/>
      <name val="Arial Narrow"/>
      <family val="2"/>
      <charset val="238"/>
    </font>
    <font>
      <b val="true"/>
      <sz val="12"/>
      <color rgb="FF993300"/>
      <name val="Arial Narrow"/>
      <family val="2"/>
      <charset val="238"/>
    </font>
    <font>
      <b val="true"/>
      <sz val="10"/>
      <color rgb="FF000000"/>
      <name val="Arial Narrow"/>
      <family val="2"/>
      <charset val="238"/>
    </font>
    <font>
      <sz val="10"/>
      <color rgb="FFFF0000"/>
      <name val="Arial Narrow"/>
      <family val="2"/>
      <charset val="238"/>
    </font>
    <font>
      <sz val="10"/>
      <color rgb="FFFF0000"/>
      <name val="Times New Roman CE"/>
      <family val="0"/>
      <charset val="238"/>
    </font>
    <font>
      <sz val="10"/>
      <color rgb="FFFF0000"/>
      <name val="Times New Roman"/>
      <family val="1"/>
      <charset val="238"/>
    </font>
    <font>
      <sz val="8"/>
      <color rgb="FFFF0000"/>
      <name val="Times New Roman"/>
      <family val="1"/>
      <charset val="238"/>
    </font>
    <font>
      <sz val="10"/>
      <color rgb="FFFF0000"/>
      <name val="Times New Roman CE"/>
      <family val="2"/>
      <charset val="238"/>
    </font>
    <font>
      <sz val="9"/>
      <color rgb="FF000000"/>
      <name val="Arial Narrow"/>
      <family val="2"/>
      <charset val="238"/>
    </font>
    <font>
      <sz val="9"/>
      <color rgb="FF0066CC"/>
      <name val="Arial Narrow"/>
      <family val="2"/>
      <charset val="238"/>
    </font>
    <font>
      <b val="true"/>
      <sz val="9"/>
      <color rgb="FF000000"/>
      <name val="Arial Narrow"/>
      <family val="2"/>
      <charset val="238"/>
    </font>
    <font>
      <b val="true"/>
      <sz val="9"/>
      <color rgb="FF0066CC"/>
      <name val="Arial Narrow"/>
      <family val="2"/>
      <charset val="238"/>
    </font>
    <font>
      <sz val="9"/>
      <color rgb="FF2A6099"/>
      <name val="Arial Narrow"/>
      <family val="2"/>
      <charset val="238"/>
    </font>
  </fonts>
  <fills count="6">
    <fill>
      <patternFill patternType="none"/>
    </fill>
    <fill>
      <patternFill patternType="gray125"/>
    </fill>
    <fill>
      <patternFill patternType="solid">
        <fgColor theme="2"/>
        <bgColor rgb="FFD9D9D9"/>
      </patternFill>
    </fill>
    <fill>
      <patternFill patternType="solid">
        <fgColor rgb="FFFFFF00"/>
        <bgColor rgb="FFFFFF00"/>
      </patternFill>
    </fill>
    <fill>
      <patternFill patternType="solid">
        <fgColor rgb="FFCCCCCC"/>
        <bgColor rgb="FFD9D9D9"/>
      </patternFill>
    </fill>
    <fill>
      <patternFill patternType="solid">
        <fgColor theme="0" tint="-0.15"/>
        <bgColor rgb="FFCCCCCC"/>
      </patternFill>
    </fill>
  </fills>
  <borders count="9">
    <border diagonalUp="false" diagonalDown="false">
      <left/>
      <right/>
      <top/>
      <bottom/>
      <diagonal/>
    </border>
    <border diagonalUp="false" diagonalDown="false">
      <left/>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top/>
      <bottom style="medium"/>
      <diagonal/>
    </border>
    <border diagonalUp="false" diagonalDown="false">
      <left/>
      <right/>
      <top style="thin"/>
      <bottom style="medium"/>
      <diagonal/>
    </border>
    <border diagonalUp="false" diagonalDown="false">
      <left style="thin">
        <color rgb="FFCCCCCC"/>
      </left>
      <right style="thin">
        <color rgb="FFCCCCCC"/>
      </right>
      <top style="thin">
        <color rgb="FFCCCCCC"/>
      </top>
      <bottom/>
      <diagonal/>
    </border>
    <border diagonalUp="false" diagonalDown="false">
      <left style="thin"/>
      <right style="thin"/>
      <top style="thin"/>
      <bottom style="thin"/>
      <diagonal/>
    </border>
    <border diagonalUp="false" diagonalDown="false">
      <left style="thin"/>
      <right/>
      <top style="thin"/>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112">
    <xf numFmtId="164" fontId="0" fillId="0" borderId="0" xfId="0" applyFont="false" applyBorder="false" applyAlignment="false" applyProtection="false">
      <alignment horizontal="general" vertical="bottom" textRotation="0" wrapText="false" indent="0" shrinkToFit="false"/>
      <protection locked="true" hidden="false"/>
    </xf>
    <xf numFmtId="166" fontId="5" fillId="0" borderId="0" xfId="0" applyFont="true" applyBorder="false" applyAlignment="true" applyProtection="false">
      <alignment horizontal="general" vertical="top"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7"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5" fillId="0" borderId="0" xfId="0" applyFont="true" applyBorder="true" applyAlignment="true" applyProtection="false">
      <alignment horizontal="general" vertical="top" textRotation="0" wrapText="false" indent="0" shrinkToFit="false"/>
      <protection locked="true" hidden="false"/>
    </xf>
    <xf numFmtId="164" fontId="8" fillId="0" borderId="0" xfId="0" applyFont="true" applyBorder="false" applyAlignment="true" applyProtection="false">
      <alignment horizontal="right"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10" fillId="0" borderId="0" xfId="0" applyFont="true" applyBorder="false" applyAlignment="true" applyProtection="false">
      <alignment horizontal="left"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8" fontId="10" fillId="0" borderId="0" xfId="0" applyFont="true" applyBorder="false" applyAlignment="false" applyProtection="false">
      <alignment horizontal="general" vertical="bottom" textRotation="0" wrapText="false" indent="0" shrinkToFit="false"/>
      <protection locked="true" hidden="false"/>
    </xf>
    <xf numFmtId="167" fontId="11"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true" applyProtection="false">
      <alignment horizontal="general" vertical="top" textRotation="0" wrapText="false" indent="0" shrinkToFit="false"/>
      <protection locked="true" hidden="false"/>
    </xf>
    <xf numFmtId="166" fontId="12" fillId="0" borderId="0" xfId="0" applyFont="true" applyBorder="true" applyAlignment="true" applyProtection="false">
      <alignment horizontal="general" vertical="top" textRotation="0" wrapText="false" indent="0" shrinkToFit="false"/>
      <protection locked="true" hidden="false"/>
    </xf>
    <xf numFmtId="166" fontId="12" fillId="0" borderId="0" xfId="0" applyFont="true" applyBorder="false" applyAlignment="true" applyProtection="false">
      <alignment horizontal="general" vertical="top" textRotation="0" wrapText="false" indent="0" shrinkToFit="false"/>
      <protection locked="true" hidden="false"/>
    </xf>
    <xf numFmtId="166" fontId="13" fillId="0" borderId="0" xfId="0" applyFont="true" applyBorder="true" applyAlignment="true" applyProtection="false">
      <alignment horizontal="center" vertical="top" textRotation="0" wrapText="false" indent="0" shrinkToFit="false"/>
      <protection locked="true" hidden="false"/>
    </xf>
    <xf numFmtId="166" fontId="14" fillId="0" borderId="0" xfId="0" applyFont="true" applyBorder="true" applyAlignment="true" applyProtection="false">
      <alignment horizontal="center" vertical="top" textRotation="0" wrapText="false" indent="0" shrinkToFit="false"/>
      <protection locked="true" hidden="false"/>
    </xf>
    <xf numFmtId="166" fontId="15" fillId="0" borderId="0" xfId="0" applyFont="true" applyBorder="true" applyAlignment="true" applyProtection="false">
      <alignment horizontal="center" vertical="top" textRotation="0" wrapText="false" indent="0" shrinkToFit="false"/>
      <protection locked="true" hidden="false"/>
    </xf>
    <xf numFmtId="166" fontId="15" fillId="0" borderId="0" xfId="0" applyFont="true" applyBorder="false" applyAlignment="true" applyProtection="false">
      <alignment horizontal="center" vertical="top" textRotation="0" wrapText="false" indent="0" shrinkToFit="false"/>
      <protection locked="true" hidden="false"/>
    </xf>
    <xf numFmtId="166" fontId="5" fillId="0" borderId="1" xfId="0" applyFont="true" applyBorder="true" applyAlignment="true" applyProtection="false">
      <alignment horizontal="general" vertical="top" textRotation="0" wrapText="false" indent="0" shrinkToFit="false"/>
      <protection locked="true" hidden="false"/>
    </xf>
    <xf numFmtId="166" fontId="5" fillId="0" borderId="1" xfId="0" applyFont="true" applyBorder="true" applyAlignment="true" applyProtection="false">
      <alignment horizontal="right" vertical="top" textRotation="0" wrapText="false" indent="0" shrinkToFit="false"/>
      <protection locked="true" hidden="false"/>
    </xf>
    <xf numFmtId="166" fontId="16" fillId="0" borderId="1" xfId="0" applyFont="true" applyBorder="true" applyAlignment="true" applyProtection="false">
      <alignment horizontal="general" vertical="top" textRotation="0" wrapText="false" indent="0" shrinkToFit="false"/>
      <protection locked="true" hidden="false"/>
    </xf>
    <xf numFmtId="166" fontId="16" fillId="0" borderId="0" xfId="0" applyFont="true" applyBorder="false" applyAlignment="true" applyProtection="false">
      <alignment horizontal="general" vertical="top" textRotation="0" wrapText="false" indent="0" shrinkToFit="false"/>
      <protection locked="true" hidden="false"/>
    </xf>
    <xf numFmtId="166" fontId="16" fillId="0" borderId="2" xfId="0" applyFont="true" applyBorder="true" applyAlignment="true" applyProtection="false">
      <alignment horizontal="center" vertical="top" textRotation="0" wrapText="false" indent="0" shrinkToFit="false"/>
      <protection locked="true" hidden="false"/>
    </xf>
    <xf numFmtId="169" fontId="5" fillId="0" borderId="1" xfId="0" applyFont="true" applyBorder="true" applyAlignment="true" applyProtection="false">
      <alignment horizontal="general" vertical="top" textRotation="0" wrapText="false" indent="0" shrinkToFit="false"/>
      <protection locked="true" hidden="false"/>
    </xf>
    <xf numFmtId="166" fontId="5" fillId="0" borderId="1" xfId="0" applyFont="true" applyBorder="true" applyAlignment="true" applyProtection="false">
      <alignment horizontal="center" vertical="top" textRotation="0" wrapText="false" indent="0" shrinkToFit="false"/>
      <protection locked="true" hidden="false"/>
    </xf>
    <xf numFmtId="166" fontId="16" fillId="0" borderId="3" xfId="0" applyFont="true" applyBorder="true" applyAlignment="true" applyProtection="false">
      <alignment horizontal="center" vertical="top" textRotation="0" wrapText="false" indent="0" shrinkToFit="false"/>
      <protection locked="true" hidden="false"/>
    </xf>
    <xf numFmtId="166" fontId="5" fillId="0" borderId="2" xfId="0" applyFont="true" applyBorder="true" applyAlignment="true" applyProtection="false">
      <alignment horizontal="center" vertical="top" textRotation="0" wrapText="false" indent="0" shrinkToFit="false"/>
      <protection locked="true" hidden="false"/>
    </xf>
    <xf numFmtId="166" fontId="5" fillId="0" borderId="0" xfId="0" applyFont="true" applyBorder="false" applyAlignment="true" applyProtection="false">
      <alignment horizontal="left" vertical="top" textRotation="0" wrapText="false" indent="0" shrinkToFit="false"/>
      <protection locked="true" hidden="false"/>
    </xf>
    <xf numFmtId="166" fontId="5" fillId="0" borderId="0" xfId="0" applyFont="true" applyBorder="false" applyAlignment="true" applyProtection="false">
      <alignment horizontal="general" vertical="top" textRotation="0" wrapText="true" indent="0" shrinkToFit="false"/>
      <protection locked="true" hidden="false"/>
    </xf>
    <xf numFmtId="166" fontId="16" fillId="0" borderId="4" xfId="0" applyFont="true" applyBorder="true" applyAlignment="true" applyProtection="false">
      <alignment horizontal="general" vertical="top" textRotation="0" wrapText="true" indent="0" shrinkToFit="false"/>
      <protection locked="true" hidden="false"/>
    </xf>
    <xf numFmtId="166" fontId="16" fillId="0" borderId="4" xfId="0" applyFont="true" applyBorder="true" applyAlignment="true" applyProtection="false">
      <alignment horizontal="right" vertical="top" textRotation="0" wrapText="true" indent="0" shrinkToFit="false"/>
      <protection locked="true" hidden="false"/>
    </xf>
    <xf numFmtId="166" fontId="16" fillId="0" borderId="0" xfId="0" applyFont="true" applyBorder="false" applyAlignment="true" applyProtection="false">
      <alignment horizontal="general" vertical="top" textRotation="0" wrapText="true" indent="0" shrinkToFit="false"/>
      <protection locked="true" hidden="false"/>
    </xf>
    <xf numFmtId="166" fontId="16" fillId="0" borderId="5" xfId="0" applyFont="true" applyBorder="true" applyAlignment="true" applyProtection="false">
      <alignment horizontal="general" vertical="top" textRotation="0" wrapText="true" indent="0" shrinkToFit="false"/>
      <protection locked="true" hidden="false"/>
    </xf>
    <xf numFmtId="166" fontId="5" fillId="0" borderId="0" xfId="0" applyFont="true" applyBorder="false" applyAlignment="true" applyProtection="false">
      <alignment horizontal="left" vertical="top" textRotation="0" wrapText="true" indent="0" shrinkToFit="false"/>
      <protection locked="true" hidden="false"/>
    </xf>
    <xf numFmtId="166" fontId="5" fillId="0" borderId="0" xfId="0" applyFont="true" applyBorder="false" applyAlignment="true" applyProtection="false">
      <alignment horizontal="right" vertical="top" textRotation="0" wrapText="true" indent="0" shrinkToFit="false"/>
      <protection locked="true" hidden="false"/>
    </xf>
    <xf numFmtId="166" fontId="16" fillId="0" borderId="3" xfId="0" applyFont="true" applyBorder="true" applyAlignment="true" applyProtection="false">
      <alignment horizontal="left" vertical="top" textRotation="0" wrapText="true" indent="0" shrinkToFit="false"/>
      <protection locked="true" hidden="false"/>
    </xf>
    <xf numFmtId="166" fontId="16" fillId="0" borderId="3" xfId="0" applyFont="true" applyBorder="true" applyAlignment="true" applyProtection="false">
      <alignment horizontal="general" vertical="top" textRotation="0" wrapText="true" indent="0" shrinkToFit="false"/>
      <protection locked="true" hidden="false"/>
    </xf>
    <xf numFmtId="166" fontId="16" fillId="0" borderId="3" xfId="0" applyFont="true" applyBorder="true" applyAlignment="true" applyProtection="false">
      <alignment horizontal="right" vertical="top" textRotation="0" wrapText="true" indent="0" shrinkToFit="false"/>
      <protection locked="true" hidden="false"/>
    </xf>
    <xf numFmtId="170" fontId="5" fillId="0" borderId="0" xfId="0" applyFont="true" applyBorder="false" applyAlignment="true" applyProtection="false">
      <alignment horizontal="right" vertical="top" textRotation="0" wrapText="true" indent="0" shrinkToFit="false"/>
      <protection locked="true" hidden="false"/>
    </xf>
    <xf numFmtId="170" fontId="16" fillId="0" borderId="3" xfId="0" applyFont="true" applyBorder="true" applyAlignment="true" applyProtection="false">
      <alignment horizontal="right" vertical="top" textRotation="0" wrapText="true" indent="0" shrinkToFit="false"/>
      <protection locked="true" hidden="false"/>
    </xf>
    <xf numFmtId="166" fontId="17" fillId="2" borderId="0" xfId="0" applyFont="true" applyBorder="false" applyAlignment="true" applyProtection="false">
      <alignment horizontal="left" vertical="top" textRotation="0" wrapText="true" indent="0" shrinkToFit="false"/>
      <protection locked="true" hidden="false"/>
    </xf>
    <xf numFmtId="166" fontId="17" fillId="2" borderId="0" xfId="0" applyFont="true" applyBorder="false" applyAlignment="true" applyProtection="false">
      <alignment horizontal="general" vertical="top" textRotation="0" wrapText="true" indent="0" shrinkToFit="false"/>
      <protection locked="true" hidden="false"/>
    </xf>
    <xf numFmtId="170" fontId="17" fillId="2" borderId="0" xfId="0" applyFont="true" applyBorder="false" applyAlignment="true" applyProtection="false">
      <alignment horizontal="right" vertical="top" textRotation="0" wrapText="true" indent="0" shrinkToFit="false"/>
      <protection locked="true" hidden="false"/>
    </xf>
    <xf numFmtId="166" fontId="17" fillId="2" borderId="0" xfId="0" applyFont="true" applyBorder="false" applyAlignment="true" applyProtection="false">
      <alignment horizontal="right" vertical="top" textRotation="0" wrapText="true" indent="0" shrinkToFit="false"/>
      <protection locked="true" hidden="false"/>
    </xf>
    <xf numFmtId="166" fontId="16" fillId="0" borderId="0" xfId="0" applyFont="true" applyBorder="false" applyAlignment="true" applyProtection="false">
      <alignment horizontal="left" vertical="top" textRotation="0" wrapText="true" indent="0" shrinkToFit="false"/>
      <protection locked="true" hidden="false"/>
    </xf>
    <xf numFmtId="170" fontId="16" fillId="0" borderId="0" xfId="0" applyFont="true" applyBorder="false" applyAlignment="true" applyProtection="false">
      <alignment horizontal="right" vertical="top" textRotation="0" wrapText="true" indent="0" shrinkToFit="false"/>
      <protection locked="true" hidden="false"/>
    </xf>
    <xf numFmtId="166" fontId="16" fillId="0" borderId="0" xfId="0" applyFont="true" applyBorder="false" applyAlignment="true" applyProtection="false">
      <alignment horizontal="right" vertical="top" textRotation="0" wrapText="true" indent="0" shrinkToFit="false"/>
      <protection locked="true" hidden="false"/>
    </xf>
    <xf numFmtId="166" fontId="17" fillId="0" borderId="0" xfId="0" applyFont="true" applyBorder="false" applyAlignment="true" applyProtection="false">
      <alignment horizontal="left" vertical="top" textRotation="0" wrapText="true" indent="0" shrinkToFit="false"/>
      <protection locked="true" hidden="false"/>
    </xf>
    <xf numFmtId="166" fontId="17" fillId="0" borderId="0" xfId="0" applyFont="true" applyBorder="false" applyAlignment="true" applyProtection="false">
      <alignment horizontal="general" vertical="top" textRotation="0" wrapText="true" indent="0" shrinkToFit="false"/>
      <protection locked="true" hidden="false"/>
    </xf>
    <xf numFmtId="166" fontId="17" fillId="0" borderId="0" xfId="0" applyFont="true" applyBorder="false" applyAlignment="true" applyProtection="false">
      <alignment horizontal="right" vertical="top" textRotation="0" wrapText="true" indent="0" shrinkToFit="false"/>
      <protection locked="true" hidden="false"/>
    </xf>
    <xf numFmtId="166" fontId="17" fillId="3" borderId="0" xfId="0" applyFont="true" applyBorder="false" applyAlignment="true" applyProtection="false">
      <alignment horizontal="left" vertical="top" textRotation="0" wrapText="true" indent="0" shrinkToFit="false"/>
      <protection locked="true" hidden="false"/>
    </xf>
    <xf numFmtId="166" fontId="17" fillId="3" borderId="0" xfId="0" applyFont="true" applyBorder="false" applyAlignment="true" applyProtection="false">
      <alignment horizontal="general" vertical="top" textRotation="0" wrapText="true" indent="0" shrinkToFit="false"/>
      <protection locked="true" hidden="false"/>
    </xf>
    <xf numFmtId="170" fontId="17" fillId="3" borderId="0" xfId="0" applyFont="true" applyBorder="false" applyAlignment="true" applyProtection="false">
      <alignment horizontal="right" vertical="top" textRotation="0" wrapText="true" indent="0" shrinkToFit="false"/>
      <protection locked="true" hidden="false"/>
    </xf>
    <xf numFmtId="166" fontId="17" fillId="3" borderId="0" xfId="0" applyFont="true" applyBorder="false" applyAlignment="true" applyProtection="false">
      <alignment horizontal="right" vertical="top" textRotation="0" wrapText="true" indent="0" shrinkToFit="false"/>
      <protection locked="true" hidden="false"/>
    </xf>
    <xf numFmtId="164" fontId="18" fillId="2" borderId="0" xfId="0" applyFont="true" applyBorder="false" applyAlignment="true" applyProtection="false">
      <alignment horizontal="left" vertical="top" textRotation="0" wrapText="true" indent="0" shrinkToFit="false"/>
      <protection locked="true" hidden="false"/>
    </xf>
    <xf numFmtId="164" fontId="18" fillId="2" borderId="0" xfId="0" applyFont="true" applyBorder="false" applyAlignment="true" applyProtection="false">
      <alignment horizontal="general" vertical="top" textRotation="0" wrapText="true" indent="0" shrinkToFit="false"/>
      <protection locked="true" hidden="false"/>
    </xf>
    <xf numFmtId="164" fontId="18" fillId="2" borderId="0" xfId="0" applyFont="true" applyBorder="false" applyAlignment="true" applyProtection="false">
      <alignment horizontal="right" vertical="top" textRotation="0" wrapText="true" indent="0" shrinkToFit="false"/>
      <protection locked="true" hidden="false"/>
    </xf>
    <xf numFmtId="170" fontId="17" fillId="0" borderId="0" xfId="0" applyFont="true" applyBorder="false" applyAlignment="true" applyProtection="false">
      <alignment horizontal="right" vertical="top" textRotation="0" wrapText="true" indent="0" shrinkToFit="false"/>
      <protection locked="true" hidden="false"/>
    </xf>
    <xf numFmtId="164" fontId="19" fillId="2" borderId="0" xfId="0" applyFont="true" applyBorder="false" applyAlignment="true" applyProtection="false">
      <alignment horizontal="left" vertical="top" textRotation="0" wrapText="true" indent="0" shrinkToFit="false"/>
      <protection locked="true" hidden="false"/>
    </xf>
    <xf numFmtId="164" fontId="20" fillId="2" borderId="6" xfId="0" applyFont="true" applyBorder="true" applyAlignment="true" applyProtection="false">
      <alignment horizontal="left" vertical="top" textRotation="0" wrapText="true" indent="0" shrinkToFit="false"/>
      <protection locked="true" hidden="false"/>
    </xf>
    <xf numFmtId="164" fontId="19" fillId="2" borderId="0" xfId="0" applyFont="true" applyBorder="false" applyAlignment="true" applyProtection="false">
      <alignment horizontal="general" vertical="top" textRotation="0" wrapText="true" indent="0" shrinkToFit="false"/>
      <protection locked="true" hidden="false"/>
    </xf>
    <xf numFmtId="164" fontId="19" fillId="2" borderId="0" xfId="0" applyFont="true" applyBorder="false" applyAlignment="true" applyProtection="false">
      <alignment horizontal="right" vertical="top" textRotation="0" wrapText="true" indent="0" shrinkToFit="false"/>
      <protection locked="true" hidden="false"/>
    </xf>
    <xf numFmtId="171" fontId="5" fillId="0" borderId="0" xfId="0" applyFont="true" applyBorder="false" applyAlignment="true" applyProtection="false">
      <alignment horizontal="right" vertical="top" textRotation="0" wrapText="true" indent="0" shrinkToFit="false"/>
      <protection locked="true" hidden="false"/>
    </xf>
    <xf numFmtId="171" fontId="17" fillId="0" borderId="0" xfId="0" applyFont="true" applyBorder="false" applyAlignment="true" applyProtection="false">
      <alignment horizontal="right" vertical="top" textRotation="0" wrapText="true" indent="0" shrinkToFit="false"/>
      <protection locked="true" hidden="false"/>
    </xf>
    <xf numFmtId="164" fontId="21" fillId="2" borderId="0" xfId="0" applyFont="true" applyBorder="false" applyAlignment="true" applyProtection="false">
      <alignment horizontal="left" vertical="top" textRotation="0" wrapText="true" indent="0" shrinkToFit="false"/>
      <protection locked="true" hidden="false"/>
    </xf>
    <xf numFmtId="164" fontId="21" fillId="2" borderId="0" xfId="0" applyFont="true" applyBorder="false" applyAlignment="true" applyProtection="false">
      <alignment horizontal="general" vertical="top" textRotation="0" wrapText="true" indent="0" shrinkToFit="false"/>
      <protection locked="true" hidden="false"/>
    </xf>
    <xf numFmtId="164" fontId="21" fillId="2" borderId="0" xfId="0" applyFont="true" applyBorder="false" applyAlignment="true" applyProtection="false">
      <alignment horizontal="right" vertical="top" textRotation="0" wrapText="true" indent="0" shrinkToFit="false"/>
      <protection locked="true" hidden="false"/>
    </xf>
    <xf numFmtId="164" fontId="21" fillId="2" borderId="0" xfId="21" applyFont="true" applyBorder="false" applyAlignment="true" applyProtection="false">
      <alignment horizontal="left" vertical="top" textRotation="0" wrapText="true" indent="0" shrinkToFit="false"/>
      <protection locked="true" hidden="false"/>
    </xf>
    <xf numFmtId="164" fontId="21" fillId="2" borderId="0" xfId="21" applyFont="true" applyBorder="false" applyAlignment="true" applyProtection="false">
      <alignment horizontal="general" vertical="top" textRotation="0" wrapText="true" indent="0" shrinkToFit="false"/>
      <protection locked="true" hidden="false"/>
    </xf>
    <xf numFmtId="164" fontId="21" fillId="2" borderId="0" xfId="21" applyFont="true" applyBorder="false" applyAlignment="true" applyProtection="false">
      <alignment horizontal="right" vertical="top" textRotation="0" wrapText="true" indent="0" shrinkToFit="false"/>
      <protection locked="true" hidden="false"/>
    </xf>
    <xf numFmtId="167" fontId="17" fillId="2" borderId="0" xfId="0" applyFont="true" applyBorder="false" applyAlignment="true" applyProtection="false">
      <alignment horizontal="left" vertical="top" textRotation="0" wrapText="true" indent="0" shrinkToFit="false"/>
      <protection locked="true" hidden="false"/>
    </xf>
    <xf numFmtId="166" fontId="22" fillId="0" borderId="0" xfId="0" applyFont="true" applyBorder="false" applyAlignment="true" applyProtection="false">
      <alignment horizontal="right" vertical="top" textRotation="0" wrapText="true" indent="0" shrinkToFit="false"/>
      <protection locked="true" hidden="false"/>
    </xf>
    <xf numFmtId="166" fontId="22" fillId="0" borderId="0" xfId="0" applyFont="true" applyBorder="false" applyAlignment="true" applyProtection="false">
      <alignment horizontal="general" vertical="top" textRotation="0" wrapText="true" indent="0" shrinkToFit="false"/>
      <protection locked="true" hidden="false"/>
    </xf>
    <xf numFmtId="166" fontId="23" fillId="0" borderId="0" xfId="0" applyFont="true" applyBorder="false" applyAlignment="true" applyProtection="false">
      <alignment horizontal="general" vertical="top" textRotation="0" wrapText="true" indent="0" shrinkToFit="false"/>
      <protection locked="true" hidden="false"/>
    </xf>
    <xf numFmtId="166" fontId="24" fillId="4" borderId="7" xfId="0" applyFont="true" applyBorder="true" applyAlignment="true" applyProtection="false">
      <alignment horizontal="center" vertical="top" textRotation="0" wrapText="true" indent="0" shrinkToFit="false"/>
      <protection locked="true" hidden="false"/>
    </xf>
    <xf numFmtId="166" fontId="25" fillId="4" borderId="7" xfId="0" applyFont="true" applyBorder="true" applyAlignment="true" applyProtection="false">
      <alignment horizontal="center" vertical="top" textRotation="0" wrapText="true" indent="0" shrinkToFit="false"/>
      <protection locked="true" hidden="false"/>
    </xf>
    <xf numFmtId="166" fontId="25" fillId="4" borderId="8" xfId="0" applyFont="true" applyBorder="true" applyAlignment="true" applyProtection="false">
      <alignment horizontal="center" vertical="top" textRotation="0" wrapText="true" indent="0" shrinkToFit="false"/>
      <protection locked="true" hidden="false"/>
    </xf>
    <xf numFmtId="166" fontId="24" fillId="0" borderId="0" xfId="0" applyFont="true" applyBorder="false" applyAlignment="true" applyProtection="false">
      <alignment horizontal="center" vertical="top" textRotation="0" wrapText="true" indent="0" shrinkToFit="false"/>
      <protection locked="true" hidden="false"/>
    </xf>
    <xf numFmtId="166" fontId="23" fillId="4" borderId="7" xfId="0" applyFont="true" applyBorder="true" applyAlignment="true" applyProtection="false">
      <alignment horizontal="center" vertical="top" textRotation="0" wrapText="true" indent="0" shrinkToFit="false"/>
      <protection locked="true" hidden="false"/>
    </xf>
    <xf numFmtId="166" fontId="24" fillId="0" borderId="0" xfId="0" applyFont="true" applyBorder="false" applyAlignment="true" applyProtection="false">
      <alignment horizontal="general" vertical="top" textRotation="0" wrapText="true" indent="0" shrinkToFit="false"/>
      <protection locked="true" hidden="false"/>
    </xf>
    <xf numFmtId="166" fontId="22" fillId="4" borderId="7" xfId="0" applyFont="true" applyBorder="true" applyAlignment="true" applyProtection="false">
      <alignment horizontal="right" vertical="top" textRotation="0" wrapText="true" indent="0" shrinkToFit="false"/>
      <protection locked="true" hidden="false"/>
    </xf>
    <xf numFmtId="166" fontId="23" fillId="4" borderId="7" xfId="0" applyFont="true" applyBorder="true" applyAlignment="true" applyProtection="false">
      <alignment horizontal="general" vertical="top" textRotation="0" wrapText="true" indent="0" shrinkToFit="false"/>
      <protection locked="true" hidden="false"/>
    </xf>
    <xf numFmtId="166" fontId="26" fillId="4" borderId="7" xfId="0" applyFont="true" applyBorder="true" applyAlignment="true" applyProtection="false">
      <alignment horizontal="general" vertical="top" textRotation="0" wrapText="true" indent="0" shrinkToFit="false"/>
      <protection locked="true" hidden="false"/>
    </xf>
    <xf numFmtId="170" fontId="23" fillId="4" borderId="7" xfId="0" applyFont="true" applyBorder="true" applyAlignment="true" applyProtection="false">
      <alignment horizontal="general" vertical="top" textRotation="0" wrapText="true" indent="0" shrinkToFit="false"/>
      <protection locked="true" hidden="false"/>
    </xf>
    <xf numFmtId="166" fontId="25" fillId="4" borderId="7" xfId="0" applyFont="true" applyBorder="true" applyAlignment="true" applyProtection="false">
      <alignment horizontal="general" vertical="top" textRotation="0" wrapText="true" indent="0" shrinkToFit="false"/>
      <protection locked="true" hidden="false"/>
    </xf>
    <xf numFmtId="166" fontId="25" fillId="0" borderId="0" xfId="0" applyFont="true" applyBorder="true" applyAlignment="true" applyProtection="false">
      <alignment horizontal="center" vertical="top" textRotation="0" wrapText="true" indent="0" shrinkToFit="false"/>
      <protection locked="true" hidden="false"/>
    </xf>
    <xf numFmtId="164" fontId="0" fillId="3"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6" fontId="0" fillId="0" borderId="0" xfId="0" applyFont="false" applyBorder="true" applyAlignment="true" applyProtection="false">
      <alignment horizontal="center" vertical="bottom" textRotation="0" wrapText="false" indent="0" shrinkToFit="false"/>
      <protection locked="true" hidden="false"/>
    </xf>
    <xf numFmtId="166" fontId="17" fillId="5" borderId="0" xfId="0" applyFont="true" applyBorder="false" applyAlignment="true" applyProtection="false">
      <alignment horizontal="general" vertical="top" textRotation="0" wrapText="true" indent="0" shrinkToFit="false"/>
      <protection locked="true" hidden="false"/>
    </xf>
    <xf numFmtId="166" fontId="17" fillId="5" borderId="0" xfId="0" applyFont="true" applyBorder="false" applyAlignment="true" applyProtection="false">
      <alignment horizontal="left" vertical="top" textRotation="0" wrapText="true" indent="0" shrinkToFit="false"/>
      <protection locked="true" hidden="false"/>
    </xf>
    <xf numFmtId="170" fontId="17" fillId="5" borderId="0" xfId="0" applyFont="true" applyBorder="false" applyAlignment="true" applyProtection="false">
      <alignment horizontal="right" vertical="top" textRotation="0" wrapText="true" indent="0" shrinkToFit="false"/>
      <protection locked="true" hidden="false"/>
    </xf>
    <xf numFmtId="166" fontId="17" fillId="5" borderId="0" xfId="0" applyFont="true" applyBorder="false" applyAlignment="true" applyProtection="false">
      <alignment horizontal="right" vertical="top" textRotation="0" wrapText="true" indent="0" shrinkToFit="false"/>
      <protection locked="true" hidden="false"/>
    </xf>
    <xf numFmtId="164" fontId="18" fillId="5" borderId="0" xfId="0" applyFont="true" applyBorder="false" applyAlignment="true" applyProtection="false">
      <alignment horizontal="left" vertical="top" textRotation="0" wrapText="true" indent="0" shrinkToFit="false"/>
      <protection locked="true" hidden="false"/>
    </xf>
    <xf numFmtId="164" fontId="18" fillId="5" borderId="0" xfId="0" applyFont="true" applyBorder="false" applyAlignment="true" applyProtection="false">
      <alignment horizontal="general" vertical="top" textRotation="0" wrapText="true" indent="0" shrinkToFit="false"/>
      <protection locked="true" hidden="false"/>
    </xf>
    <xf numFmtId="164" fontId="18" fillId="5" borderId="0" xfId="0" applyFont="true" applyBorder="false" applyAlignment="true" applyProtection="false">
      <alignment horizontal="right" vertical="top" textRotation="0" wrapText="true" indent="0" shrinkToFit="false"/>
      <protection locked="true" hidden="false"/>
    </xf>
    <xf numFmtId="164" fontId="19" fillId="5" borderId="0" xfId="0" applyFont="true" applyBorder="false" applyAlignment="true" applyProtection="false">
      <alignment horizontal="left" vertical="top" textRotation="0" wrapText="true" indent="0" shrinkToFit="false"/>
      <protection locked="true" hidden="false"/>
    </xf>
    <xf numFmtId="164" fontId="20" fillId="5" borderId="6" xfId="0" applyFont="true" applyBorder="true" applyAlignment="true" applyProtection="false">
      <alignment horizontal="left" vertical="top" textRotation="0" wrapText="true" indent="0" shrinkToFit="false"/>
      <protection locked="true" hidden="false"/>
    </xf>
    <xf numFmtId="164" fontId="19" fillId="5" borderId="0" xfId="0" applyFont="true" applyBorder="false" applyAlignment="true" applyProtection="false">
      <alignment horizontal="general" vertical="top" textRotation="0" wrapText="true" indent="0" shrinkToFit="false"/>
      <protection locked="true" hidden="false"/>
    </xf>
    <xf numFmtId="164" fontId="19" fillId="5" borderId="0" xfId="0" applyFont="true" applyBorder="false" applyAlignment="true" applyProtection="false">
      <alignment horizontal="right" vertical="top" textRotation="0" wrapText="true" indent="0" shrinkToFit="false"/>
      <protection locked="true" hidden="false"/>
    </xf>
    <xf numFmtId="164" fontId="21" fillId="5" borderId="0" xfId="0" applyFont="true" applyBorder="false" applyAlignment="true" applyProtection="false">
      <alignment horizontal="left" vertical="top" textRotation="0" wrapText="true" indent="0" shrinkToFit="false"/>
      <protection locked="true" hidden="false"/>
    </xf>
    <xf numFmtId="164" fontId="21" fillId="5" borderId="0" xfId="0" applyFont="true" applyBorder="false" applyAlignment="true" applyProtection="false">
      <alignment horizontal="general" vertical="top" textRotation="0" wrapText="true" indent="0" shrinkToFit="false"/>
      <protection locked="true" hidden="false"/>
    </xf>
    <xf numFmtId="164" fontId="21" fillId="5" borderId="0" xfId="0" applyFont="true" applyBorder="false" applyAlignment="true" applyProtection="false">
      <alignment horizontal="right" vertical="top" textRotation="0" wrapText="true" indent="0" shrinkToFit="false"/>
      <protection locked="true" hidden="false"/>
    </xf>
    <xf numFmtId="164" fontId="21" fillId="5" borderId="0" xfId="21" applyFont="true" applyBorder="false" applyAlignment="true" applyProtection="false">
      <alignment horizontal="left" vertical="top" textRotation="0" wrapText="true" indent="0" shrinkToFit="false"/>
      <protection locked="true" hidden="false"/>
    </xf>
    <xf numFmtId="164" fontId="21" fillId="5" borderId="0" xfId="21" applyFont="true" applyBorder="false" applyAlignment="true" applyProtection="false">
      <alignment horizontal="general" vertical="top" textRotation="0" wrapText="true" indent="0" shrinkToFit="false"/>
      <protection locked="true" hidden="false"/>
    </xf>
    <xf numFmtId="164" fontId="21" fillId="5" borderId="0" xfId="21" applyFont="true" applyBorder="false" applyAlignment="true" applyProtection="false">
      <alignment horizontal="right" vertical="top" textRotation="0" wrapText="true" indent="0" shrinkToFit="false"/>
      <protection locked="true" hidden="false"/>
    </xf>
    <xf numFmtId="167" fontId="17" fillId="5" borderId="0" xfId="0" applyFont="true" applyBorder="false" applyAlignment="true" applyProtection="false">
      <alignment horizontal="left" vertical="top" textRotation="0" wrapText="tru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Ezres 2" xfId="20"/>
    <cellStyle name="Normál 2" xfId="21"/>
  </cellStyles>
  <colors>
    <indexedColors>
      <rgbColor rgb="FF000000"/>
      <rgbColor rgb="FFE7E6E6"/>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2A60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worksheet" Target="worksheets/sheet16.xml"/><Relationship Id="rId19" Type="http://schemas.openxmlformats.org/officeDocument/2006/relationships/worksheet" Target="worksheets/sheet17.xml"/><Relationship Id="rId20" Type="http://schemas.openxmlformats.org/officeDocument/2006/relationships/worksheet" Target="worksheets/sheet18.xml"/><Relationship Id="rId21" Type="http://schemas.openxmlformats.org/officeDocument/2006/relationships/worksheet" Target="worksheets/sheet19.xml"/><Relationship Id="rId22" Type="http://schemas.openxmlformats.org/officeDocument/2006/relationships/worksheet" Target="worksheets/sheet20.xml"/><Relationship Id="rId23" Type="http://schemas.openxmlformats.org/officeDocument/2006/relationships/worksheet" Target="worksheets/sheet21.xml"/><Relationship Id="rId24" Type="http://schemas.openxmlformats.org/officeDocument/2006/relationships/worksheet" Target="worksheets/sheet22.xml"/><Relationship Id="rId25" Type="http://schemas.openxmlformats.org/officeDocument/2006/relationships/worksheet" Target="worksheets/sheet23.xml"/><Relationship Id="rId26" Type="http://schemas.openxmlformats.org/officeDocument/2006/relationships/worksheet" Target="worksheets/sheet24.xml"/><Relationship Id="rId27" Type="http://schemas.openxmlformats.org/officeDocument/2006/relationships/worksheet" Target="worksheets/sheet25.xml"/><Relationship Id="rId28" Type="http://schemas.openxmlformats.org/officeDocument/2006/relationships/worksheet" Target="worksheets/sheet26.xml"/><Relationship Id="rId29"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téma">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4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6015625" defaultRowHeight="12" zeroHeight="false" outlineLevelRow="0" outlineLevelCol="0"/>
  <cols>
    <col collapsed="false" customWidth="true" hidden="false" outlineLevel="0" max="1" min="1" style="1" width="36.42"/>
    <col collapsed="false" customWidth="true" hidden="false" outlineLevel="0" max="2" min="2" style="1" width="10.68"/>
    <col collapsed="false" customWidth="true" hidden="false" outlineLevel="0" max="4" min="3" style="1" width="15.68"/>
    <col collapsed="false" customWidth="false" hidden="false" outlineLevel="0" max="16384" min="5" style="1" width="9.16"/>
  </cols>
  <sheetData>
    <row r="1" s="2" customFormat="true" ht="12" hidden="false" customHeight="false" outlineLevel="0" collapsed="false">
      <c r="A1" s="2" t="s">
        <v>0</v>
      </c>
      <c r="B1" s="3"/>
      <c r="D1" s="4"/>
      <c r="E1" s="4"/>
    </row>
    <row r="2" s="2" customFormat="true" ht="15" hidden="false" customHeight="false" outlineLevel="0" collapsed="false">
      <c r="A2" s="5" t="s">
        <v>1</v>
      </c>
      <c r="B2" s="5"/>
      <c r="C2" s="5"/>
      <c r="D2" s="5"/>
      <c r="E2" s="6"/>
      <c r="I2" s="6"/>
    </row>
    <row r="3" s="9" customFormat="true" ht="17.25" hidden="false" customHeight="true" outlineLevel="0" collapsed="false">
      <c r="A3" s="7" t="s">
        <v>2</v>
      </c>
      <c r="B3" s="7"/>
      <c r="C3" s="7"/>
      <c r="D3" s="7"/>
      <c r="E3" s="8"/>
      <c r="I3" s="8"/>
    </row>
    <row r="4" s="2" customFormat="true" ht="12" hidden="false" customHeight="false" outlineLevel="0" collapsed="false">
      <c r="A4" s="10" t="s">
        <v>3</v>
      </c>
      <c r="B4" s="10"/>
      <c r="C4" s="10"/>
      <c r="D4" s="10"/>
      <c r="E4" s="6"/>
      <c r="I4" s="6"/>
    </row>
    <row r="5" s="2" customFormat="true" ht="12" hidden="false" customHeight="false" outlineLevel="0" collapsed="false">
      <c r="A5" s="7" t="s">
        <v>4</v>
      </c>
      <c r="B5" s="7"/>
      <c r="C5" s="7"/>
      <c r="D5" s="7"/>
      <c r="E5" s="6"/>
      <c r="I5" s="6"/>
    </row>
    <row r="6" s="2" customFormat="true" ht="12" hidden="false" customHeight="false" outlineLevel="0" collapsed="false">
      <c r="A6" s="11"/>
      <c r="B6" s="3"/>
      <c r="C6" s="12"/>
      <c r="D6" s="12"/>
      <c r="E6" s="12"/>
      <c r="F6" s="12"/>
      <c r="G6" s="12"/>
      <c r="H6" s="13"/>
      <c r="I6" s="13"/>
    </row>
    <row r="7" s="2" customFormat="true" ht="12" hidden="false" customHeight="false" outlineLevel="0" collapsed="false">
      <c r="A7" s="11"/>
      <c r="B7" s="3"/>
      <c r="C7" s="12"/>
      <c r="D7" s="12"/>
      <c r="E7" s="12"/>
      <c r="F7" s="12"/>
      <c r="G7" s="12"/>
      <c r="H7" s="13"/>
      <c r="I7" s="13"/>
    </row>
    <row r="8" s="2" customFormat="true" ht="12" hidden="false" customHeight="false" outlineLevel="0" collapsed="false">
      <c r="A8" s="4" t="s">
        <v>5</v>
      </c>
      <c r="B8" s="14"/>
      <c r="C8" s="14"/>
      <c r="D8" s="12"/>
      <c r="E8" s="12"/>
      <c r="F8" s="12"/>
      <c r="G8" s="12"/>
      <c r="H8" s="13"/>
      <c r="I8" s="13"/>
    </row>
    <row r="9" s="2" customFormat="true" ht="15" hidden="false" customHeight="false" outlineLevel="0" collapsed="false">
      <c r="A9" s="15" t="s">
        <v>6</v>
      </c>
      <c r="B9" s="3"/>
      <c r="C9" s="12"/>
      <c r="D9" s="12"/>
      <c r="E9" s="12"/>
      <c r="F9" s="12"/>
      <c r="G9" s="12"/>
      <c r="H9" s="13"/>
      <c r="I9" s="13"/>
    </row>
    <row r="10" s="2" customFormat="true" ht="12" hidden="false" customHeight="false" outlineLevel="0" collapsed="false">
      <c r="A10" s="16" t="s">
        <v>7</v>
      </c>
      <c r="B10" s="3"/>
      <c r="C10" s="12"/>
      <c r="D10" s="12"/>
      <c r="E10" s="12"/>
      <c r="F10" s="12"/>
      <c r="G10" s="12"/>
      <c r="H10" s="13"/>
      <c r="I10" s="13"/>
    </row>
    <row r="11" s="18" customFormat="true" ht="15" hidden="false" customHeight="false" outlineLevel="0" collapsed="false">
      <c r="A11" s="17"/>
      <c r="B11" s="17"/>
      <c r="C11" s="17"/>
      <c r="D11" s="17"/>
    </row>
    <row r="12" customFormat="false" ht="12" hidden="false" customHeight="false" outlineLevel="0" collapsed="false">
      <c r="A12" s="1" t="s">
        <v>8</v>
      </c>
      <c r="C12" s="1" t="s">
        <v>8</v>
      </c>
    </row>
    <row r="13" customFormat="false" ht="12" hidden="false" customHeight="false" outlineLevel="0" collapsed="false">
      <c r="A13" s="1" t="s">
        <v>9</v>
      </c>
      <c r="C13" s="1" t="s">
        <v>10</v>
      </c>
    </row>
    <row r="15" customFormat="false" ht="12" hidden="false" customHeight="false" outlineLevel="0" collapsed="false">
      <c r="A15" s="1" t="s">
        <v>8</v>
      </c>
    </row>
    <row r="16" customFormat="false" ht="17.25" hidden="false" customHeight="false" outlineLevel="0" collapsed="false">
      <c r="A16" s="19" t="s">
        <v>11</v>
      </c>
      <c r="B16" s="19"/>
      <c r="C16" s="19"/>
      <c r="D16" s="19"/>
    </row>
    <row r="17" customFormat="false" ht="12" hidden="false" customHeight="false" outlineLevel="0" collapsed="false">
      <c r="A17" s="20" t="s">
        <v>12</v>
      </c>
      <c r="B17" s="20"/>
      <c r="C17" s="20"/>
      <c r="D17" s="20"/>
    </row>
    <row r="19" customFormat="false" ht="12" hidden="false" customHeight="false" outlineLevel="0" collapsed="false">
      <c r="A19" s="1" t="s">
        <v>8</v>
      </c>
    </row>
    <row r="20" customFormat="false" ht="15" hidden="false" customHeight="false" outlineLevel="0" collapsed="false">
      <c r="A20" s="21" t="s">
        <v>13</v>
      </c>
      <c r="B20" s="21"/>
      <c r="C20" s="21"/>
      <c r="D20" s="21"/>
    </row>
    <row r="21" customFormat="false" ht="15" hidden="false" customHeight="false" outlineLevel="0" collapsed="false">
      <c r="A21" s="22"/>
      <c r="B21" s="22"/>
      <c r="C21" s="22"/>
      <c r="D21" s="22"/>
    </row>
    <row r="22" customFormat="false" ht="15" hidden="false" customHeight="false" outlineLevel="0" collapsed="false">
      <c r="A22" s="22"/>
      <c r="B22" s="22"/>
      <c r="C22" s="22"/>
      <c r="D22" s="22"/>
    </row>
    <row r="23" customFormat="false" ht="12" hidden="false" customHeight="false" outlineLevel="0" collapsed="false">
      <c r="A23" s="23" t="s">
        <v>14</v>
      </c>
      <c r="B23" s="23"/>
      <c r="C23" s="24" t="s">
        <v>15</v>
      </c>
      <c r="D23" s="24" t="s">
        <v>16</v>
      </c>
    </row>
    <row r="24" s="26" customFormat="true" ht="12" hidden="false" customHeight="false" outlineLevel="0" collapsed="false">
      <c r="A24" s="25" t="s">
        <v>17</v>
      </c>
      <c r="B24" s="25"/>
      <c r="C24" s="25" t="n">
        <f aca="false">Összesítő!B25</f>
        <v>75032718</v>
      </c>
      <c r="D24" s="25" t="n">
        <f aca="false">Összesítő!C25</f>
        <v>67027579</v>
      </c>
    </row>
    <row r="25" customFormat="false" ht="12" hidden="false" customHeight="false" outlineLevel="0" collapsed="false">
      <c r="A25" s="23" t="s">
        <v>18</v>
      </c>
      <c r="B25" s="23"/>
      <c r="C25" s="23" t="n">
        <f aca="false">ROUND(C24,0)</f>
        <v>75032718</v>
      </c>
      <c r="D25" s="23" t="n">
        <f aca="false">ROUND(D24,0)</f>
        <v>67027579</v>
      </c>
    </row>
    <row r="26" s="26" customFormat="true" ht="12" hidden="false" customHeight="false" outlineLevel="0" collapsed="false">
      <c r="A26" s="26" t="s">
        <v>19</v>
      </c>
      <c r="C26" s="27" t="n">
        <f aca="false">ROUND(C25+D25,0)</f>
        <v>142060297</v>
      </c>
      <c r="D26" s="27"/>
    </row>
    <row r="27" customFormat="false" ht="12" hidden="false" customHeight="false" outlineLevel="0" collapsed="false">
      <c r="A27" s="23" t="s">
        <v>20</v>
      </c>
      <c r="B27" s="28" t="n">
        <v>0.27</v>
      </c>
      <c r="C27" s="29" t="n">
        <f aca="false">ROUND(C26*B27,0)</f>
        <v>38356280</v>
      </c>
      <c r="D27" s="29"/>
    </row>
    <row r="28" s="26" customFormat="true" ht="12" hidden="false" customHeight="false" outlineLevel="0" collapsed="false">
      <c r="A28" s="25" t="s">
        <v>21</v>
      </c>
      <c r="B28" s="25"/>
      <c r="C28" s="30" t="n">
        <f aca="false">ROUND(C26+C27,0)</f>
        <v>180416577</v>
      </c>
      <c r="D28" s="30"/>
    </row>
    <row r="38" customFormat="false" ht="12" hidden="false" customHeight="false" outlineLevel="0" collapsed="false">
      <c r="B38" s="31" t="s">
        <v>22</v>
      </c>
      <c r="C38" s="31"/>
    </row>
    <row r="40" customFormat="false" ht="12" hidden="false" customHeight="false" outlineLevel="0" collapsed="false">
      <c r="A40" s="32"/>
    </row>
    <row r="41" customFormat="false" ht="12" hidden="false" customHeight="false" outlineLevel="0" collapsed="false">
      <c r="A41" s="32"/>
    </row>
    <row r="42" customFormat="false" ht="12" hidden="false" customHeight="false" outlineLevel="0" collapsed="false">
      <c r="A42" s="32"/>
    </row>
  </sheetData>
  <mergeCells count="12">
    <mergeCell ref="A2:D2"/>
    <mergeCell ref="A3:D3"/>
    <mergeCell ref="A4:D4"/>
    <mergeCell ref="A5:D5"/>
    <mergeCell ref="A11:D11"/>
    <mergeCell ref="A16:D16"/>
    <mergeCell ref="A17:D17"/>
    <mergeCell ref="A20:D20"/>
    <mergeCell ref="C26:D26"/>
    <mergeCell ref="C27:D27"/>
    <mergeCell ref="C28:D28"/>
    <mergeCell ref="B38:C38"/>
  </mergeCells>
  <printOptions headings="false" gridLines="false" gridLinesSet="true" horizontalCentered="false" verticalCentered="false"/>
  <pageMargins left="1" right="1" top="1" bottom="1" header="0.51181102362204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25"/>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C21" activeCellId="0" sqref="C21"/>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39"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2" t="s">
        <v>53</v>
      </c>
      <c r="E1" s="41" t="s">
        <v>54</v>
      </c>
      <c r="F1" s="42" t="s">
        <v>55</v>
      </c>
      <c r="G1" s="42" t="s">
        <v>56</v>
      </c>
      <c r="H1" s="42" t="s">
        <v>57</v>
      </c>
      <c r="I1" s="42" t="s">
        <v>58</v>
      </c>
    </row>
    <row r="2" customFormat="false" ht="82.05" hidden="false" customHeight="false" outlineLevel="0" collapsed="false">
      <c r="A2" s="38" t="n">
        <v>1</v>
      </c>
      <c r="B2" s="33" t="s">
        <v>203</v>
      </c>
      <c r="C2" s="33" t="s">
        <v>204</v>
      </c>
      <c r="D2" s="39" t="n">
        <v>15</v>
      </c>
      <c r="E2" s="33" t="s">
        <v>64</v>
      </c>
      <c r="F2" s="39" t="n">
        <v>4074</v>
      </c>
      <c r="G2" s="39" t="n">
        <v>1881</v>
      </c>
      <c r="H2" s="39" t="n">
        <f aca="false">ROUND(D2*F2,0)</f>
        <v>61110</v>
      </c>
      <c r="I2" s="39" t="n">
        <f aca="false">ROUND(D2*G2,0)</f>
        <v>28215</v>
      </c>
    </row>
    <row r="4" customFormat="false" ht="82.05" hidden="false" customHeight="false" outlineLevel="0" collapsed="false">
      <c r="A4" s="38" t="n">
        <v>2</v>
      </c>
      <c r="B4" s="33" t="s">
        <v>205</v>
      </c>
      <c r="C4" s="33" t="s">
        <v>206</v>
      </c>
      <c r="D4" s="39" t="n">
        <v>12</v>
      </c>
      <c r="E4" s="33" t="s">
        <v>64</v>
      </c>
      <c r="F4" s="39" t="n">
        <v>4891</v>
      </c>
      <c r="G4" s="39" t="n">
        <v>1881</v>
      </c>
      <c r="H4" s="39" t="n">
        <f aca="false">ROUND(D4*F4,0)</f>
        <v>58692</v>
      </c>
      <c r="I4" s="39" t="n">
        <f aca="false">ROUND(D4*G4,0)</f>
        <v>22572</v>
      </c>
    </row>
    <row r="6" customFormat="false" ht="82.05" hidden="false" customHeight="false" outlineLevel="0" collapsed="false">
      <c r="A6" s="38" t="n">
        <v>3</v>
      </c>
      <c r="B6" s="33" t="s">
        <v>207</v>
      </c>
      <c r="C6" s="33" t="s">
        <v>208</v>
      </c>
      <c r="D6" s="39" t="n">
        <v>15</v>
      </c>
      <c r="E6" s="33" t="s">
        <v>64</v>
      </c>
      <c r="F6" s="39" t="n">
        <v>7336</v>
      </c>
      <c r="G6" s="39" t="n">
        <v>2150</v>
      </c>
      <c r="H6" s="39" t="n">
        <f aca="false">ROUND(D6*F6,0)</f>
        <v>110040</v>
      </c>
      <c r="I6" s="39" t="n">
        <f aca="false">ROUND(D6*G6,0)</f>
        <v>32250</v>
      </c>
    </row>
    <row r="8" customFormat="false" ht="82.05" hidden="false" customHeight="false" outlineLevel="0" collapsed="false">
      <c r="A8" s="38" t="n">
        <v>4</v>
      </c>
      <c r="B8" s="33" t="s">
        <v>209</v>
      </c>
      <c r="C8" s="33" t="s">
        <v>210</v>
      </c>
      <c r="D8" s="39" t="n">
        <v>2</v>
      </c>
      <c r="E8" s="33" t="s">
        <v>64</v>
      </c>
      <c r="F8" s="39" t="n">
        <v>2322</v>
      </c>
      <c r="G8" s="39" t="n">
        <v>1881</v>
      </c>
      <c r="H8" s="39" t="n">
        <f aca="false">ROUND(D8*F8,0)</f>
        <v>4644</v>
      </c>
      <c r="I8" s="39" t="n">
        <f aca="false">ROUND(D8*G8,0)</f>
        <v>3762</v>
      </c>
    </row>
    <row r="10" customFormat="false" ht="82.05" hidden="false" customHeight="false" outlineLevel="0" collapsed="false">
      <c r="A10" s="38" t="n">
        <v>5</v>
      </c>
      <c r="B10" s="33" t="s">
        <v>211</v>
      </c>
      <c r="C10" s="33" t="s">
        <v>212</v>
      </c>
      <c r="D10" s="39" t="n">
        <v>18</v>
      </c>
      <c r="E10" s="33" t="s">
        <v>64</v>
      </c>
      <c r="F10" s="39" t="n">
        <v>2902</v>
      </c>
      <c r="G10" s="39" t="n">
        <v>1881</v>
      </c>
      <c r="H10" s="39" t="n">
        <f aca="false">ROUND(D10*F10,0)</f>
        <v>52236</v>
      </c>
      <c r="I10" s="39" t="n">
        <f aca="false">ROUND(D10*G10,0)</f>
        <v>33858</v>
      </c>
    </row>
    <row r="12" customFormat="false" ht="82.05" hidden="false" customHeight="false" outlineLevel="0" collapsed="false">
      <c r="A12" s="38" t="n">
        <v>6</v>
      </c>
      <c r="B12" s="33" t="s">
        <v>213</v>
      </c>
      <c r="C12" s="33" t="s">
        <v>214</v>
      </c>
      <c r="D12" s="39" t="n">
        <v>2</v>
      </c>
      <c r="E12" s="33" t="s">
        <v>64</v>
      </c>
      <c r="F12" s="39" t="n">
        <v>3477</v>
      </c>
      <c r="G12" s="39" t="n">
        <v>1881</v>
      </c>
      <c r="H12" s="39" t="n">
        <f aca="false">ROUND(D12*F12,0)</f>
        <v>6954</v>
      </c>
      <c r="I12" s="39" t="n">
        <f aca="false">ROUND(D12*G12,0)</f>
        <v>3762</v>
      </c>
    </row>
    <row r="14" customFormat="false" ht="82.05" hidden="false" customHeight="false" outlineLevel="0" collapsed="false">
      <c r="A14" s="38" t="n">
        <v>7</v>
      </c>
      <c r="B14" s="33" t="s">
        <v>215</v>
      </c>
      <c r="C14" s="33" t="s">
        <v>216</v>
      </c>
      <c r="D14" s="39" t="n">
        <v>3</v>
      </c>
      <c r="E14" s="33" t="s">
        <v>64</v>
      </c>
      <c r="F14" s="39" t="n">
        <v>4638</v>
      </c>
      <c r="G14" s="39" t="n">
        <v>2150</v>
      </c>
      <c r="H14" s="39" t="n">
        <f aca="false">ROUND(D14*F14,0)</f>
        <v>13914</v>
      </c>
      <c r="I14" s="39" t="n">
        <f aca="false">ROUND(D14*G14,0)</f>
        <v>6450</v>
      </c>
    </row>
    <row r="16" customFormat="false" ht="82.05" hidden="false" customHeight="false" outlineLevel="0" collapsed="false">
      <c r="A16" s="38" t="n">
        <v>8</v>
      </c>
      <c r="B16" s="33" t="s">
        <v>217</v>
      </c>
      <c r="C16" s="33" t="s">
        <v>218</v>
      </c>
      <c r="D16" s="39" t="n">
        <v>1</v>
      </c>
      <c r="E16" s="33" t="s">
        <v>64</v>
      </c>
      <c r="F16" s="39" t="n">
        <v>5799</v>
      </c>
      <c r="G16" s="39" t="n">
        <v>2150</v>
      </c>
      <c r="H16" s="39" t="n">
        <f aca="false">ROUND(D16*F16,0)</f>
        <v>5799</v>
      </c>
      <c r="I16" s="39" t="n">
        <f aca="false">ROUND(D16*G16,0)</f>
        <v>2150</v>
      </c>
    </row>
    <row r="18" customFormat="false" ht="23.85" hidden="false" customHeight="false" outlineLevel="0" collapsed="false">
      <c r="A18" s="72" t="n">
        <v>1</v>
      </c>
      <c r="B18" s="73" t="s">
        <v>219</v>
      </c>
      <c r="C18" s="73" t="s">
        <v>220</v>
      </c>
      <c r="D18" s="74" t="n">
        <v>1</v>
      </c>
      <c r="E18" s="73" t="s">
        <v>64</v>
      </c>
      <c r="F18" s="48" t="n">
        <v>475280</v>
      </c>
      <c r="G18" s="48" t="n">
        <v>67500</v>
      </c>
      <c r="H18" s="48" t="n">
        <f aca="false">ROUND(D18*F18,0)</f>
        <v>475280</v>
      </c>
      <c r="I18" s="48" t="n">
        <f aca="false">ROUND(D18*G18,0)</f>
        <v>67500</v>
      </c>
    </row>
    <row r="19" customFormat="false" ht="23.85" hidden="false" customHeight="false" outlineLevel="0" collapsed="false">
      <c r="A19" s="72" t="n">
        <v>2</v>
      </c>
      <c r="B19" s="73" t="s">
        <v>219</v>
      </c>
      <c r="C19" s="73" t="s">
        <v>221</v>
      </c>
      <c r="D19" s="74" t="n">
        <v>5</v>
      </c>
      <c r="E19" s="73" t="s">
        <v>64</v>
      </c>
      <c r="F19" s="48" t="n">
        <v>266960</v>
      </c>
      <c r="G19" s="48" t="n">
        <v>67500</v>
      </c>
      <c r="H19" s="48" t="n">
        <f aca="false">ROUND(D19*F19,0)</f>
        <v>1334800</v>
      </c>
      <c r="I19" s="48" t="n">
        <f aca="false">ROUND(D19*G19,0)</f>
        <v>337500</v>
      </c>
    </row>
    <row r="20" customFormat="false" ht="23.85" hidden="false" customHeight="false" outlineLevel="0" collapsed="false">
      <c r="A20" s="72" t="n">
        <v>3</v>
      </c>
      <c r="B20" s="73" t="s">
        <v>219</v>
      </c>
      <c r="C20" s="73" t="s">
        <v>222</v>
      </c>
      <c r="D20" s="74" t="n">
        <v>5</v>
      </c>
      <c r="E20" s="73" t="s">
        <v>64</v>
      </c>
      <c r="F20" s="48" t="n">
        <v>270320</v>
      </c>
      <c r="G20" s="48" t="n">
        <v>67500</v>
      </c>
      <c r="H20" s="48" t="n">
        <f aca="false">ROUND(D20*F20,0)</f>
        <v>1351600</v>
      </c>
      <c r="I20" s="48" t="n">
        <f aca="false">ROUND(D20*G20,0)</f>
        <v>337500</v>
      </c>
    </row>
    <row r="21" customFormat="false" ht="23.85" hidden="false" customHeight="false" outlineLevel="0" collapsed="false">
      <c r="A21" s="72" t="n">
        <v>4</v>
      </c>
      <c r="B21" s="73" t="s">
        <v>219</v>
      </c>
      <c r="C21" s="73" t="s">
        <v>223</v>
      </c>
      <c r="D21" s="74" t="n">
        <v>4</v>
      </c>
      <c r="E21" s="73" t="s">
        <v>64</v>
      </c>
      <c r="F21" s="48" t="n">
        <v>287120</v>
      </c>
      <c r="G21" s="48" t="n">
        <v>67500</v>
      </c>
      <c r="H21" s="48" t="n">
        <f aca="false">ROUND(D21*F21,0)</f>
        <v>1148480</v>
      </c>
      <c r="I21" s="48" t="n">
        <f aca="false">ROUND(D21*G21,0)</f>
        <v>270000</v>
      </c>
    </row>
    <row r="22" customFormat="false" ht="23.85" hidden="false" customHeight="false" outlineLevel="0" collapsed="false">
      <c r="A22" s="72" t="n">
        <v>5</v>
      </c>
      <c r="B22" s="73" t="s">
        <v>219</v>
      </c>
      <c r="C22" s="73" t="s">
        <v>224</v>
      </c>
      <c r="D22" s="74" t="n">
        <v>3</v>
      </c>
      <c r="E22" s="73" t="s">
        <v>64</v>
      </c>
      <c r="F22" s="48" t="n">
        <v>263600</v>
      </c>
      <c r="G22" s="48" t="n">
        <v>67500</v>
      </c>
      <c r="H22" s="48" t="n">
        <f aca="false">ROUND(D22*F22,0)</f>
        <v>790800</v>
      </c>
      <c r="I22" s="48" t="n">
        <f aca="false">ROUND(D22*G22,0)</f>
        <v>202500</v>
      </c>
    </row>
    <row r="23" customFormat="false" ht="12" hidden="false" customHeight="false" outlineLevel="0" collapsed="false">
      <c r="A23" s="72" t="n">
        <v>6</v>
      </c>
      <c r="B23" s="73" t="s">
        <v>219</v>
      </c>
      <c r="C23" s="73" t="s">
        <v>225</v>
      </c>
      <c r="D23" s="74" t="n">
        <v>8</v>
      </c>
      <c r="E23" s="73" t="s">
        <v>226</v>
      </c>
      <c r="F23" s="48" t="n">
        <v>0</v>
      </c>
      <c r="G23" s="48" t="n">
        <v>100000</v>
      </c>
      <c r="H23" s="48" t="n">
        <f aca="false">ROUND(D23*F23,0)</f>
        <v>0</v>
      </c>
      <c r="I23" s="48" t="n">
        <f aca="false">ROUND(D23*G23,0)</f>
        <v>800000</v>
      </c>
    </row>
    <row r="25" s="36" customFormat="true" ht="12" hidden="false" customHeight="false" outlineLevel="0" collapsed="false">
      <c r="A25" s="40"/>
      <c r="B25" s="41"/>
      <c r="C25" s="41" t="s">
        <v>81</v>
      </c>
      <c r="D25" s="42"/>
      <c r="E25" s="41"/>
      <c r="F25" s="42"/>
      <c r="G25" s="42"/>
      <c r="H25" s="42" t="n">
        <f aca="false">ROUND(SUM(H2:H24),0)</f>
        <v>5414349</v>
      </c>
      <c r="I25" s="42" t="n">
        <f aca="false">ROUND(SUM(I2:I24),0)</f>
        <v>2148019</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Előregyártott épületszerkezeti elem elhelyezése és szerelése</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8" activeCellId="0" sqref="I8"/>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64.15" hidden="false" customHeight="false" outlineLevel="0" collapsed="false">
      <c r="A2" s="38" t="n">
        <v>1</v>
      </c>
      <c r="B2" s="33" t="s">
        <v>227</v>
      </c>
      <c r="C2" s="33" t="s">
        <v>228</v>
      </c>
      <c r="D2" s="43" t="n">
        <v>191.73</v>
      </c>
      <c r="E2" s="33" t="s">
        <v>85</v>
      </c>
      <c r="F2" s="39" t="n">
        <v>16340</v>
      </c>
      <c r="G2" s="39" t="n">
        <v>5912</v>
      </c>
      <c r="H2" s="39" t="n">
        <f aca="false">ROUND(D2*F2,0)</f>
        <v>3132868</v>
      </c>
      <c r="I2" s="39" t="n">
        <f aca="false">ROUND(D2*G2,0)</f>
        <v>1133508</v>
      </c>
    </row>
    <row r="4" customFormat="false" ht="73.1" hidden="false" customHeight="false" outlineLevel="0" collapsed="false">
      <c r="A4" s="38" t="n">
        <v>2</v>
      </c>
      <c r="B4" s="33" t="s">
        <v>229</v>
      </c>
      <c r="C4" s="33" t="s">
        <v>230</v>
      </c>
      <c r="D4" s="43" t="n">
        <v>70.85</v>
      </c>
      <c r="E4" s="33" t="s">
        <v>85</v>
      </c>
      <c r="F4" s="39" t="n">
        <v>16340</v>
      </c>
      <c r="G4" s="39" t="n">
        <v>5912</v>
      </c>
      <c r="H4" s="39" t="n">
        <f aca="false">ROUND(D4*F4,0)</f>
        <v>1157689</v>
      </c>
      <c r="I4" s="39" t="n">
        <f aca="false">ROUND(D4*G4,0)</f>
        <v>418865</v>
      </c>
    </row>
    <row r="6" customFormat="false" ht="55.2" hidden="false" customHeight="false" outlineLevel="0" collapsed="false">
      <c r="A6" s="38" t="n">
        <v>3</v>
      </c>
      <c r="B6" s="33" t="s">
        <v>231</v>
      </c>
      <c r="C6" s="33" t="s">
        <v>232</v>
      </c>
      <c r="D6" s="43" t="n">
        <v>99.29</v>
      </c>
      <c r="E6" s="33" t="s">
        <v>85</v>
      </c>
      <c r="F6" s="39" t="n">
        <v>6880</v>
      </c>
      <c r="G6" s="39" t="n">
        <v>5375</v>
      </c>
      <c r="H6" s="39" t="n">
        <f aca="false">ROUND(D6*F6,0)</f>
        <v>683115</v>
      </c>
      <c r="I6" s="39" t="n">
        <f aca="false">ROUND(D6*G6,0)</f>
        <v>533684</v>
      </c>
    </row>
    <row r="8" s="36" customFormat="true" ht="12" hidden="false" customHeight="false" outlineLevel="0" collapsed="false">
      <c r="A8" s="40"/>
      <c r="B8" s="41"/>
      <c r="C8" s="41" t="s">
        <v>81</v>
      </c>
      <c r="D8" s="44"/>
      <c r="E8" s="41"/>
      <c r="F8" s="42"/>
      <c r="G8" s="42"/>
      <c r="H8" s="42" t="n">
        <f aca="false">ROUND(SUM(H2:H7),0)</f>
        <v>4973672</v>
      </c>
      <c r="I8" s="42" t="n">
        <f aca="false">ROUND(SUM(I2:I7),0)</f>
        <v>2086057</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Falazás és egyéb kőművesmunka</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1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8" activeCellId="0" sqref="I18"/>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37.3" hidden="false" customHeight="false" outlineLevel="0" collapsed="false">
      <c r="A2" s="38" t="n">
        <v>1</v>
      </c>
      <c r="B2" s="33" t="s">
        <v>233</v>
      </c>
      <c r="C2" s="33" t="s">
        <v>234</v>
      </c>
      <c r="D2" s="43" t="n">
        <v>159.43</v>
      </c>
      <c r="E2" s="33" t="s">
        <v>85</v>
      </c>
      <c r="F2" s="39" t="n">
        <v>5697</v>
      </c>
      <c r="G2" s="39" t="n">
        <v>6987</v>
      </c>
      <c r="H2" s="39" t="n">
        <f aca="false">ROUND(D2*F2,0)</f>
        <v>908273</v>
      </c>
      <c r="I2" s="39" t="n">
        <f aca="false">ROUND(D2*G2,0)</f>
        <v>1113937</v>
      </c>
    </row>
    <row r="4" customFormat="false" ht="99.95" hidden="false" customHeight="false" outlineLevel="0" collapsed="false">
      <c r="A4" s="38" t="n">
        <v>2</v>
      </c>
      <c r="B4" s="33" t="s">
        <v>235</v>
      </c>
      <c r="C4" s="33" t="s">
        <v>236</v>
      </c>
      <c r="D4" s="43" t="n">
        <v>205.92</v>
      </c>
      <c r="E4" s="33" t="s">
        <v>85</v>
      </c>
      <c r="F4" s="39" t="n">
        <v>1290</v>
      </c>
      <c r="G4" s="39" t="n">
        <v>1021</v>
      </c>
      <c r="H4" s="39" t="n">
        <f aca="false">ROUND(D4*F4,0)</f>
        <v>265637</v>
      </c>
      <c r="I4" s="39" t="n">
        <f aca="false">ROUND(D4*G4,0)</f>
        <v>210244</v>
      </c>
    </row>
    <row r="6" customFormat="false" ht="19.4" hidden="false" customHeight="false" outlineLevel="0" collapsed="false">
      <c r="A6" s="38" t="n">
        <v>3</v>
      </c>
      <c r="B6" s="33" t="s">
        <v>237</v>
      </c>
      <c r="C6" s="33" t="s">
        <v>238</v>
      </c>
      <c r="D6" s="43" t="n">
        <v>205.92</v>
      </c>
      <c r="E6" s="33" t="s">
        <v>85</v>
      </c>
      <c r="F6" s="39" t="n">
        <v>967</v>
      </c>
      <c r="G6" s="39" t="n">
        <v>1612</v>
      </c>
      <c r="H6" s="39" t="n">
        <f aca="false">ROUND(D6*F6,0)</f>
        <v>199125</v>
      </c>
      <c r="I6" s="39" t="n">
        <f aca="false">ROUND(D6*G6,0)</f>
        <v>331943</v>
      </c>
    </row>
    <row r="7" customFormat="false" ht="12.65" hidden="false" customHeight="false" outlineLevel="0" collapsed="false"/>
    <row r="8" customFormat="false" ht="12.65" hidden="false" customHeight="false" outlineLevel="0" collapsed="false">
      <c r="A8" s="38" t="n">
        <v>4</v>
      </c>
      <c r="B8" s="33" t="s">
        <v>239</v>
      </c>
      <c r="C8" s="33" t="s">
        <v>240</v>
      </c>
      <c r="D8" s="43" t="n">
        <v>239.2</v>
      </c>
      <c r="E8" s="33" t="s">
        <v>61</v>
      </c>
      <c r="F8" s="39" t="n">
        <v>241</v>
      </c>
      <c r="G8" s="39" t="n">
        <v>4837</v>
      </c>
      <c r="H8" s="39" t="n">
        <f aca="false">ROUND(D8*F8,0)</f>
        <v>57647</v>
      </c>
      <c r="I8" s="39" t="n">
        <f aca="false">ROUND(D8*G8,0)</f>
        <v>1157010</v>
      </c>
    </row>
    <row r="9" customFormat="false" ht="12.65" hidden="false" customHeight="false" outlineLevel="0" collapsed="false"/>
    <row r="10" customFormat="false" ht="28.35" hidden="false" customHeight="false" outlineLevel="0" collapsed="false">
      <c r="A10" s="38" t="n">
        <v>5</v>
      </c>
      <c r="B10" s="33" t="s">
        <v>241</v>
      </c>
      <c r="C10" s="33" t="s">
        <v>242</v>
      </c>
      <c r="D10" s="43" t="n">
        <v>26.05</v>
      </c>
      <c r="E10" s="33" t="s">
        <v>61</v>
      </c>
      <c r="F10" s="39" t="n">
        <v>241</v>
      </c>
      <c r="G10" s="39" t="n">
        <v>4837</v>
      </c>
      <c r="H10" s="39" t="n">
        <f aca="false">ROUND(D10*F10,0)</f>
        <v>6278</v>
      </c>
      <c r="I10" s="39" t="n">
        <f aca="false">ROUND(D10*G10,0)</f>
        <v>126004</v>
      </c>
    </row>
    <row r="12" customFormat="false" ht="12" hidden="false" customHeight="false" outlineLevel="0" collapsed="false">
      <c r="A12" s="38" t="n">
        <v>6</v>
      </c>
      <c r="B12" s="33" t="s">
        <v>243</v>
      </c>
      <c r="C12" s="33" t="s">
        <v>244</v>
      </c>
      <c r="D12" s="43" t="n">
        <v>38.45</v>
      </c>
      <c r="E12" s="33" t="s">
        <v>61</v>
      </c>
      <c r="F12" s="39" t="n">
        <v>241</v>
      </c>
      <c r="G12" s="39" t="n">
        <v>4837</v>
      </c>
      <c r="H12" s="39" t="n">
        <f aca="false">ROUND(D12*F12,0)</f>
        <v>9266</v>
      </c>
      <c r="I12" s="39" t="n">
        <f aca="false">ROUND(D12*G12,0)</f>
        <v>185983</v>
      </c>
    </row>
    <row r="14" customFormat="false" ht="12" hidden="false" customHeight="false" outlineLevel="0" collapsed="false">
      <c r="A14" s="38" t="n">
        <v>7</v>
      </c>
      <c r="B14" s="33" t="s">
        <v>245</v>
      </c>
      <c r="C14" s="33" t="s">
        <v>246</v>
      </c>
      <c r="D14" s="43" t="n">
        <v>23.45</v>
      </c>
      <c r="E14" s="33" t="s">
        <v>85</v>
      </c>
      <c r="F14" s="39" t="n">
        <v>1612</v>
      </c>
      <c r="G14" s="39" t="n">
        <v>1827</v>
      </c>
      <c r="H14" s="39" t="n">
        <f aca="false">ROUND(D14*F14,0)</f>
        <v>37801</v>
      </c>
      <c r="I14" s="39" t="n">
        <f aca="false">ROUND(D14*G14,0)</f>
        <v>42843</v>
      </c>
    </row>
    <row r="16" customFormat="false" ht="46.25" hidden="false" customHeight="false" outlineLevel="0" collapsed="false">
      <c r="A16" s="38" t="n">
        <v>8</v>
      </c>
      <c r="B16" s="33" t="s">
        <v>247</v>
      </c>
      <c r="C16" s="33" t="s">
        <v>248</v>
      </c>
      <c r="D16" s="43" t="n">
        <v>470.94</v>
      </c>
      <c r="E16" s="33" t="s">
        <v>85</v>
      </c>
      <c r="F16" s="39" t="n">
        <v>258</v>
      </c>
      <c r="G16" s="39" t="n">
        <v>1128</v>
      </c>
      <c r="H16" s="39" t="n">
        <f aca="false">ROUND(D16*F16,0)</f>
        <v>121503</v>
      </c>
      <c r="I16" s="39" t="n">
        <f aca="false">ROUND(D16*G16,0)</f>
        <v>531220</v>
      </c>
    </row>
    <row r="18" s="36" customFormat="true" ht="12" hidden="false" customHeight="false" outlineLevel="0" collapsed="false">
      <c r="A18" s="40"/>
      <c r="B18" s="41"/>
      <c r="C18" s="41" t="s">
        <v>81</v>
      </c>
      <c r="D18" s="44"/>
      <c r="E18" s="41"/>
      <c r="F18" s="42"/>
      <c r="G18" s="42"/>
      <c r="H18" s="42" t="n">
        <f aca="false">ROUND(SUM(H2:H17),0)</f>
        <v>1605530</v>
      </c>
      <c r="I18" s="42" t="n">
        <f aca="false">ROUND(SUM(I2:I17),0)</f>
        <v>3699184</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Ácsmunka</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22" activeCellId="0" sqref="I22"/>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28.35" hidden="false" customHeight="false" outlineLevel="0" collapsed="false">
      <c r="A2" s="38" t="n">
        <v>1</v>
      </c>
      <c r="B2" s="33" t="s">
        <v>249</v>
      </c>
      <c r="C2" s="33" t="s">
        <v>250</v>
      </c>
      <c r="D2" s="43" t="n">
        <v>309.54</v>
      </c>
      <c r="E2" s="33" t="s">
        <v>85</v>
      </c>
      <c r="F2" s="39" t="n">
        <v>161</v>
      </c>
      <c r="G2" s="39" t="n">
        <v>483</v>
      </c>
      <c r="H2" s="39" t="n">
        <f aca="false">ROUND(D2*F2,0)</f>
        <v>49836</v>
      </c>
      <c r="I2" s="39" t="n">
        <f aca="false">ROUND(D2*G2,0)</f>
        <v>149508</v>
      </c>
    </row>
    <row r="4" customFormat="false" ht="19.4" hidden="false" customHeight="false" outlineLevel="0" collapsed="false">
      <c r="A4" s="38" t="n">
        <v>2</v>
      </c>
      <c r="B4" s="33" t="s">
        <v>251</v>
      </c>
      <c r="C4" s="33" t="s">
        <v>252</v>
      </c>
      <c r="D4" s="43" t="n">
        <v>745.97</v>
      </c>
      <c r="E4" s="33" t="s">
        <v>85</v>
      </c>
      <c r="F4" s="39" t="n">
        <v>499</v>
      </c>
      <c r="G4" s="39" t="n">
        <v>483</v>
      </c>
      <c r="H4" s="39" t="n">
        <f aca="false">ROUND(D4*F4,0)</f>
        <v>372239</v>
      </c>
      <c r="I4" s="39" t="n">
        <f aca="false">ROUND(D4*G4,0)</f>
        <v>360304</v>
      </c>
    </row>
    <row r="6" customFormat="false" ht="37.3" hidden="false" customHeight="false" outlineLevel="0" collapsed="false">
      <c r="A6" s="38" t="n">
        <v>3</v>
      </c>
      <c r="B6" s="33" t="s">
        <v>253</v>
      </c>
      <c r="C6" s="33" t="s">
        <v>254</v>
      </c>
      <c r="D6" s="43" t="n">
        <v>532.01</v>
      </c>
      <c r="E6" s="33" t="s">
        <v>85</v>
      </c>
      <c r="F6" s="39" t="n">
        <v>989</v>
      </c>
      <c r="G6" s="39" t="n">
        <v>2795</v>
      </c>
      <c r="H6" s="39" t="n">
        <f aca="false">ROUND(D6*F6,0)</f>
        <v>526158</v>
      </c>
      <c r="I6" s="39" t="n">
        <f aca="false">ROUND(D6*G6,0)</f>
        <v>1486968</v>
      </c>
    </row>
    <row r="8" customFormat="false" ht="37.3" hidden="false" customHeight="false" outlineLevel="0" collapsed="false">
      <c r="A8" s="38" t="n">
        <v>4</v>
      </c>
      <c r="B8" s="33" t="s">
        <v>255</v>
      </c>
      <c r="C8" s="33" t="s">
        <v>256</v>
      </c>
      <c r="D8" s="43" t="n">
        <v>213.87</v>
      </c>
      <c r="E8" s="33" t="s">
        <v>85</v>
      </c>
      <c r="F8" s="39" t="n">
        <v>1978</v>
      </c>
      <c r="G8" s="39" t="n">
        <v>2795</v>
      </c>
      <c r="H8" s="39" t="n">
        <f aca="false">ROUND(D8*F8,0)</f>
        <v>423035</v>
      </c>
      <c r="I8" s="39" t="n">
        <f aca="false">ROUND(D8*G8,0)</f>
        <v>597767</v>
      </c>
    </row>
    <row r="10" customFormat="false" ht="55.2" hidden="false" customHeight="false" outlineLevel="0" collapsed="false">
      <c r="A10" s="38" t="n">
        <v>5</v>
      </c>
      <c r="B10" s="33" t="s">
        <v>257</v>
      </c>
      <c r="C10" s="33" t="s">
        <v>258</v>
      </c>
      <c r="D10" s="43" t="n">
        <v>290.44</v>
      </c>
      <c r="E10" s="33" t="s">
        <v>85</v>
      </c>
      <c r="F10" s="39" t="n">
        <v>2408</v>
      </c>
      <c r="G10" s="39" t="n">
        <v>1806</v>
      </c>
      <c r="H10" s="39" t="n">
        <f aca="false">ROUND(D10*F10,0)</f>
        <v>699380</v>
      </c>
      <c r="I10" s="39" t="n">
        <f aca="false">ROUND(D10*G10,0)</f>
        <v>524535</v>
      </c>
    </row>
    <row r="12" customFormat="false" ht="46.25" hidden="false" customHeight="false" outlineLevel="0" collapsed="false">
      <c r="A12" s="38" t="n">
        <v>6</v>
      </c>
      <c r="B12" s="33" t="s">
        <v>259</v>
      </c>
      <c r="C12" s="33" t="s">
        <v>260</v>
      </c>
      <c r="D12" s="43" t="n">
        <v>19.1</v>
      </c>
      <c r="E12" s="33" t="s">
        <v>85</v>
      </c>
      <c r="F12" s="39" t="n">
        <v>6057</v>
      </c>
      <c r="G12" s="39" t="n">
        <v>2257</v>
      </c>
      <c r="H12" s="39" t="n">
        <f aca="false">ROUND(D12*F12,0)</f>
        <v>115689</v>
      </c>
      <c r="I12" s="39" t="n">
        <f aca="false">ROUND(D12*G12,0)</f>
        <v>43109</v>
      </c>
    </row>
    <row r="14" customFormat="false" ht="37.3" hidden="false" customHeight="false" outlineLevel="0" collapsed="false">
      <c r="A14" s="38" t="n">
        <v>7</v>
      </c>
      <c r="B14" s="33" t="s">
        <v>261</v>
      </c>
      <c r="C14" s="33" t="s">
        <v>262</v>
      </c>
      <c r="D14" s="43" t="n">
        <v>309.55</v>
      </c>
      <c r="E14" s="33" t="s">
        <v>85</v>
      </c>
      <c r="F14" s="39" t="n">
        <v>268</v>
      </c>
      <c r="G14" s="39" t="n">
        <v>537</v>
      </c>
      <c r="H14" s="39" t="n">
        <f aca="false">ROUND(D14*F14,0)</f>
        <v>82959</v>
      </c>
      <c r="I14" s="39" t="n">
        <f aca="false">ROUND(D14*G14,0)</f>
        <v>166228</v>
      </c>
    </row>
    <row r="16" customFormat="false" ht="28.35" hidden="false" customHeight="false" outlineLevel="0" collapsed="false">
      <c r="A16" s="38" t="n">
        <v>8</v>
      </c>
      <c r="B16" s="33" t="s">
        <v>263</v>
      </c>
      <c r="C16" s="33" t="s">
        <v>264</v>
      </c>
      <c r="D16" s="43" t="n">
        <v>309.55</v>
      </c>
      <c r="E16" s="33" t="s">
        <v>85</v>
      </c>
      <c r="F16" s="39" t="n">
        <v>537</v>
      </c>
      <c r="G16" s="39" t="n">
        <v>537</v>
      </c>
      <c r="H16" s="39" t="n">
        <f aca="false">ROUND(D16*F16,0)</f>
        <v>166228</v>
      </c>
      <c r="I16" s="39" t="n">
        <f aca="false">ROUND(D16*G16,0)</f>
        <v>166228</v>
      </c>
    </row>
    <row r="18" customFormat="false" ht="55.2" hidden="false" customHeight="false" outlineLevel="0" collapsed="false">
      <c r="A18" s="38" t="n">
        <v>9</v>
      </c>
      <c r="B18" s="33" t="s">
        <v>265</v>
      </c>
      <c r="C18" s="33" t="s">
        <v>266</v>
      </c>
      <c r="D18" s="43" t="n">
        <v>146.74</v>
      </c>
      <c r="E18" s="33" t="s">
        <v>61</v>
      </c>
      <c r="F18" s="39" t="n">
        <v>236</v>
      </c>
      <c r="G18" s="39" t="n">
        <v>322</v>
      </c>
      <c r="H18" s="39" t="n">
        <f aca="false">ROUND(D18*F18,0)</f>
        <v>34631</v>
      </c>
      <c r="I18" s="39" t="n">
        <f aca="false">ROUND(D18*G18,0)</f>
        <v>47250</v>
      </c>
    </row>
    <row r="20" customFormat="false" ht="55.2" hidden="false" customHeight="false" outlineLevel="0" collapsed="false">
      <c r="A20" s="38" t="n">
        <v>10</v>
      </c>
      <c r="B20" s="33" t="s">
        <v>267</v>
      </c>
      <c r="C20" s="33" t="s">
        <v>268</v>
      </c>
      <c r="D20" s="43" t="n">
        <v>203.55</v>
      </c>
      <c r="E20" s="33" t="s">
        <v>61</v>
      </c>
      <c r="F20" s="39" t="n">
        <v>161</v>
      </c>
      <c r="G20" s="39" t="n">
        <v>322</v>
      </c>
      <c r="H20" s="39" t="n">
        <f aca="false">ROUND(D20*F20,0)</f>
        <v>32772</v>
      </c>
      <c r="I20" s="39" t="n">
        <f aca="false">ROUND(D20*G20,0)</f>
        <v>65543</v>
      </c>
    </row>
    <row r="22" s="36" customFormat="true" ht="12" hidden="false" customHeight="false" outlineLevel="0" collapsed="false">
      <c r="A22" s="40"/>
      <c r="B22" s="41"/>
      <c r="C22" s="41" t="s">
        <v>81</v>
      </c>
      <c r="D22" s="44"/>
      <c r="E22" s="41"/>
      <c r="F22" s="42"/>
      <c r="G22" s="42"/>
      <c r="H22" s="42" t="n">
        <f aca="false">ROUND(SUM(H2:H21),0)</f>
        <v>2502927</v>
      </c>
      <c r="I22" s="42" t="n">
        <f aca="false">ROUND(SUM(I2:I21),0)</f>
        <v>3607440</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Vakolás és rabicolás</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8" activeCellId="0" sqref="I8"/>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73.1" hidden="false" customHeight="false" outlineLevel="0" collapsed="false">
      <c r="A2" s="38" t="n">
        <v>1</v>
      </c>
      <c r="B2" s="53" t="s">
        <v>269</v>
      </c>
      <c r="C2" s="53" t="s">
        <v>270</v>
      </c>
      <c r="D2" s="43" t="n">
        <v>19.92</v>
      </c>
      <c r="E2" s="33" t="s">
        <v>85</v>
      </c>
      <c r="F2" s="39" t="n">
        <v>6493</v>
      </c>
      <c r="G2" s="39" t="n">
        <v>5375</v>
      </c>
      <c r="H2" s="39" t="n">
        <f aca="false">ROUND(D2*F2,0)</f>
        <v>129341</v>
      </c>
      <c r="I2" s="39" t="n">
        <f aca="false">ROUND(D2*G2,0)</f>
        <v>107070</v>
      </c>
    </row>
    <row r="4" customFormat="false" ht="28.35" hidden="false" customHeight="false" outlineLevel="0" collapsed="false">
      <c r="A4" s="38" t="n">
        <v>2</v>
      </c>
      <c r="B4" s="33" t="s">
        <v>271</v>
      </c>
      <c r="C4" s="33" t="s">
        <v>272</v>
      </c>
      <c r="D4" s="43" t="n">
        <v>13.62</v>
      </c>
      <c r="E4" s="33" t="s">
        <v>85</v>
      </c>
      <c r="F4" s="39" t="n">
        <v>6493</v>
      </c>
      <c r="G4" s="39" t="n">
        <v>5375</v>
      </c>
      <c r="H4" s="39" t="n">
        <f aca="false">ROUND(D4*F4,0)</f>
        <v>88435</v>
      </c>
      <c r="I4" s="39" t="n">
        <f aca="false">ROUND(D4*G4,0)</f>
        <v>73208</v>
      </c>
    </row>
    <row r="6" customFormat="false" ht="64.15" hidden="false" customHeight="false" outlineLevel="0" collapsed="false">
      <c r="A6" s="38" t="n">
        <v>3</v>
      </c>
      <c r="B6" s="33" t="s">
        <v>273</v>
      </c>
      <c r="C6" s="33" t="s">
        <v>274</v>
      </c>
      <c r="D6" s="43" t="n">
        <v>90.11</v>
      </c>
      <c r="E6" s="33" t="s">
        <v>85</v>
      </c>
      <c r="F6" s="39" t="n">
        <v>4622</v>
      </c>
      <c r="G6" s="39" t="n">
        <v>5375</v>
      </c>
      <c r="H6" s="39" t="n">
        <f aca="false">ROUND(D6*F6,0)</f>
        <v>416488</v>
      </c>
      <c r="I6" s="39" t="n">
        <f aca="false">ROUND(D6*G6,0)</f>
        <v>484341</v>
      </c>
    </row>
    <row r="8" s="36" customFormat="true" ht="12" hidden="false" customHeight="false" outlineLevel="0" collapsed="false">
      <c r="A8" s="40"/>
      <c r="B8" s="41"/>
      <c r="C8" s="41" t="s">
        <v>81</v>
      </c>
      <c r="D8" s="44"/>
      <c r="E8" s="41"/>
      <c r="F8" s="42"/>
      <c r="G8" s="42"/>
      <c r="H8" s="42" t="n">
        <f aca="false">ROUND(SUM(H2:H7),0)</f>
        <v>634264</v>
      </c>
      <c r="I8" s="42" t="n">
        <f aca="false">ROUND(SUM(I2:I7),0)</f>
        <v>664619</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Szárazépítés</oddHeader>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0" activeCellId="0" sqref="I10"/>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37.3" hidden="false" customHeight="false" outlineLevel="0" collapsed="false">
      <c r="A2" s="38" t="n">
        <v>1</v>
      </c>
      <c r="B2" s="33" t="s">
        <v>275</v>
      </c>
      <c r="C2" s="33" t="s">
        <v>276</v>
      </c>
      <c r="D2" s="43" t="n">
        <v>205.92</v>
      </c>
      <c r="E2" s="33" t="s">
        <v>85</v>
      </c>
      <c r="F2" s="39" t="n">
        <v>5697</v>
      </c>
      <c r="G2" s="39" t="n">
        <v>2902</v>
      </c>
      <c r="H2" s="39" t="n">
        <f aca="false">ROUND(D2*F2,0)</f>
        <v>1173126</v>
      </c>
      <c r="I2" s="39" t="n">
        <f aca="false">ROUND(D2*G2,0)</f>
        <v>597580</v>
      </c>
    </row>
    <row r="4" customFormat="false" ht="37.3" hidden="false" customHeight="false" outlineLevel="0" collapsed="false">
      <c r="A4" s="38" t="n">
        <v>2</v>
      </c>
      <c r="B4" s="33" t="s">
        <v>277</v>
      </c>
      <c r="C4" s="33" t="s">
        <v>278</v>
      </c>
      <c r="D4" s="43" t="n">
        <v>26.05</v>
      </c>
      <c r="E4" s="33" t="s">
        <v>61</v>
      </c>
      <c r="F4" s="39" t="n">
        <v>7955</v>
      </c>
      <c r="G4" s="39" t="n">
        <v>4622</v>
      </c>
      <c r="H4" s="39" t="n">
        <f aca="false">ROUND(D4*F4,0)</f>
        <v>207228</v>
      </c>
      <c r="I4" s="39" t="n">
        <f aca="false">ROUND(D4*G4,0)</f>
        <v>120403</v>
      </c>
    </row>
    <row r="6" customFormat="false" ht="37.3" hidden="false" customHeight="false" outlineLevel="0" collapsed="false">
      <c r="A6" s="38" t="n">
        <v>3</v>
      </c>
      <c r="B6" s="33" t="s">
        <v>279</v>
      </c>
      <c r="C6" s="33" t="s">
        <v>280</v>
      </c>
      <c r="D6" s="43" t="n">
        <v>54</v>
      </c>
      <c r="E6" s="33" t="s">
        <v>64</v>
      </c>
      <c r="F6" s="39" t="n">
        <v>2687</v>
      </c>
      <c r="G6" s="39" t="n">
        <v>537</v>
      </c>
      <c r="H6" s="39" t="n">
        <f aca="false">ROUND(D6*F6,0)</f>
        <v>145098</v>
      </c>
      <c r="I6" s="39" t="n">
        <f aca="false">ROUND(D6*G6,0)</f>
        <v>28998</v>
      </c>
    </row>
    <row r="8" customFormat="false" ht="28.35" hidden="false" customHeight="false" outlineLevel="0" collapsed="false">
      <c r="A8" s="38" t="n">
        <v>4</v>
      </c>
      <c r="B8" s="33" t="s">
        <v>281</v>
      </c>
      <c r="C8" s="33" t="s">
        <v>282</v>
      </c>
      <c r="D8" s="43" t="n">
        <v>210</v>
      </c>
      <c r="E8" s="33" t="s">
        <v>64</v>
      </c>
      <c r="F8" s="39" t="n">
        <v>392</v>
      </c>
      <c r="G8" s="39" t="n">
        <v>322</v>
      </c>
      <c r="H8" s="39" t="n">
        <f aca="false">ROUND(D8*F8,0)</f>
        <v>82320</v>
      </c>
      <c r="I8" s="39" t="n">
        <f aca="false">ROUND(D8*G8,0)</f>
        <v>67620</v>
      </c>
    </row>
    <row r="10" s="36" customFormat="true" ht="12" hidden="false" customHeight="false" outlineLevel="0" collapsed="false">
      <c r="A10" s="40"/>
      <c r="B10" s="41"/>
      <c r="C10" s="41" t="s">
        <v>81</v>
      </c>
      <c r="D10" s="44"/>
      <c r="E10" s="41"/>
      <c r="F10" s="42"/>
      <c r="G10" s="42"/>
      <c r="H10" s="42" t="n">
        <f aca="false">ROUND(SUM(H2:H9),0)</f>
        <v>1607772</v>
      </c>
      <c r="I10" s="42" t="n">
        <f aca="false">ROUND(SUM(I2:I9),0)</f>
        <v>814601</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Tetőfedés</oddHeader>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34"/>
  <sheetViews>
    <sheetView showFormulas="false" showGridLines="true" showRowColHeaders="true" showZeros="true" rightToLeft="false" tabSelected="false" showOutlineSymbols="true" defaultGridColor="true" view="normal" topLeftCell="A21" colorId="64" zoomScale="100" zoomScaleNormal="100" zoomScalePageLayoutView="100" workbookViewId="0">
      <selection pane="topLeft" activeCell="I34" activeCellId="0" sqref="I34"/>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37.3" hidden="false" customHeight="false" outlineLevel="0" collapsed="false">
      <c r="A2" s="38" t="n">
        <v>1</v>
      </c>
      <c r="B2" s="33" t="s">
        <v>283</v>
      </c>
      <c r="C2" s="33" t="s">
        <v>284</v>
      </c>
      <c r="D2" s="43" t="n">
        <v>138.08</v>
      </c>
      <c r="E2" s="33" t="s">
        <v>85</v>
      </c>
      <c r="F2" s="39" t="n">
        <v>306</v>
      </c>
      <c r="G2" s="39" t="n">
        <v>322</v>
      </c>
      <c r="H2" s="39" t="n">
        <f aca="false">ROUND(D2*F2,0)</f>
        <v>42252</v>
      </c>
      <c r="I2" s="39" t="n">
        <f aca="false">ROUND(D2*G2,0)</f>
        <v>44462</v>
      </c>
    </row>
    <row r="4" customFormat="false" ht="46.25" hidden="false" customHeight="false" outlineLevel="0" collapsed="false">
      <c r="A4" s="38" t="n">
        <v>2</v>
      </c>
      <c r="B4" s="33" t="s">
        <v>285</v>
      </c>
      <c r="C4" s="33" t="s">
        <v>286</v>
      </c>
      <c r="D4" s="43" t="n">
        <v>13.86</v>
      </c>
      <c r="E4" s="33" t="s">
        <v>85</v>
      </c>
      <c r="F4" s="39" t="n">
        <v>1677</v>
      </c>
      <c r="G4" s="39" t="n">
        <v>537</v>
      </c>
      <c r="H4" s="39" t="n">
        <f aca="false">ROUND(D4*F4,0)</f>
        <v>23243</v>
      </c>
      <c r="I4" s="39" t="n">
        <f aca="false">ROUND(D4*G4,0)</f>
        <v>7443</v>
      </c>
    </row>
    <row r="6" customFormat="false" ht="37.3" hidden="false" customHeight="false" outlineLevel="0" collapsed="false">
      <c r="A6" s="38" t="n">
        <v>3</v>
      </c>
      <c r="B6" s="33" t="s">
        <v>287</v>
      </c>
      <c r="C6" s="33" t="s">
        <v>288</v>
      </c>
      <c r="D6" s="43" t="n">
        <v>23.03</v>
      </c>
      <c r="E6" s="33" t="s">
        <v>85</v>
      </c>
      <c r="F6" s="39" t="n">
        <v>306</v>
      </c>
      <c r="G6" s="39" t="n">
        <v>322</v>
      </c>
      <c r="H6" s="39" t="n">
        <f aca="false">ROUND(D6*F6,0)</f>
        <v>7047</v>
      </c>
      <c r="I6" s="39" t="n">
        <f aca="false">ROUND(D6*G6,0)</f>
        <v>7416</v>
      </c>
    </row>
    <row r="8" customFormat="false" ht="46.25" hidden="false" customHeight="false" outlineLevel="0" collapsed="false">
      <c r="A8" s="38" t="n">
        <v>4</v>
      </c>
      <c r="B8" s="33" t="s">
        <v>289</v>
      </c>
      <c r="C8" s="33" t="s">
        <v>290</v>
      </c>
      <c r="D8" s="43" t="n">
        <v>44.74</v>
      </c>
      <c r="E8" s="33" t="s">
        <v>85</v>
      </c>
      <c r="F8" s="39" t="n">
        <v>1677</v>
      </c>
      <c r="G8" s="39" t="n">
        <v>537</v>
      </c>
      <c r="H8" s="39" t="n">
        <f aca="false">ROUND(D8*F8,0)</f>
        <v>75029</v>
      </c>
      <c r="I8" s="39" t="n">
        <f aca="false">ROUND(D8*G8,0)</f>
        <v>24025</v>
      </c>
    </row>
    <row r="10" customFormat="false" ht="64.15" hidden="false" customHeight="false" outlineLevel="0" collapsed="false">
      <c r="A10" s="38" t="n">
        <v>5</v>
      </c>
      <c r="B10" s="33" t="s">
        <v>291</v>
      </c>
      <c r="C10" s="33" t="s">
        <v>292</v>
      </c>
      <c r="D10" s="43" t="n">
        <v>138.08</v>
      </c>
      <c r="E10" s="33" t="s">
        <v>85</v>
      </c>
      <c r="F10" s="39" t="n">
        <v>6987</v>
      </c>
      <c r="G10" s="39" t="n">
        <v>9675</v>
      </c>
      <c r="H10" s="39" t="n">
        <f aca="false">ROUND(D10*F10,0)</f>
        <v>964765</v>
      </c>
      <c r="I10" s="39" t="n">
        <f aca="false">ROUND(D10*G10,0)</f>
        <v>1335924</v>
      </c>
    </row>
    <row r="12" customFormat="false" ht="64.15" hidden="false" customHeight="false" outlineLevel="0" collapsed="false">
      <c r="A12" s="38" t="n">
        <v>6</v>
      </c>
      <c r="B12" s="33" t="s">
        <v>293</v>
      </c>
      <c r="C12" s="33" t="s">
        <v>294</v>
      </c>
      <c r="D12" s="43" t="n">
        <v>13.86</v>
      </c>
      <c r="E12" s="33" t="s">
        <v>85</v>
      </c>
      <c r="F12" s="39" t="n">
        <v>6987</v>
      </c>
      <c r="G12" s="39" t="n">
        <v>9675</v>
      </c>
      <c r="H12" s="39" t="n">
        <f aca="false">ROUND(D12*F12,0)</f>
        <v>96840</v>
      </c>
      <c r="I12" s="39" t="n">
        <f aca="false">ROUND(D12*G12,0)</f>
        <v>134096</v>
      </c>
    </row>
    <row r="14" customFormat="false" ht="64.15" hidden="false" customHeight="false" outlineLevel="0" collapsed="false">
      <c r="A14" s="38" t="n">
        <v>7</v>
      </c>
      <c r="B14" s="33" t="s">
        <v>295</v>
      </c>
      <c r="C14" s="33" t="s">
        <v>296</v>
      </c>
      <c r="D14" s="43" t="n">
        <v>23.03</v>
      </c>
      <c r="E14" s="33" t="s">
        <v>85</v>
      </c>
      <c r="F14" s="39" t="n">
        <v>6987</v>
      </c>
      <c r="G14" s="39" t="n">
        <v>9675</v>
      </c>
      <c r="H14" s="39" t="n">
        <f aca="false">ROUND(D14*F14,0)</f>
        <v>160911</v>
      </c>
      <c r="I14" s="39" t="n">
        <f aca="false">ROUND(D14*G14,0)</f>
        <v>222815</v>
      </c>
    </row>
    <row r="16" customFormat="false" ht="64.15" hidden="false" customHeight="false" outlineLevel="0" collapsed="false">
      <c r="A16" s="38" t="n">
        <v>8</v>
      </c>
      <c r="B16" s="33" t="s">
        <v>297</v>
      </c>
      <c r="C16" s="33" t="s">
        <v>298</v>
      </c>
      <c r="D16" s="43" t="n">
        <v>44.74</v>
      </c>
      <c r="E16" s="33" t="s">
        <v>85</v>
      </c>
      <c r="F16" s="39" t="n">
        <v>6987</v>
      </c>
      <c r="G16" s="39" t="n">
        <v>9675</v>
      </c>
      <c r="H16" s="39" t="n">
        <f aca="false">ROUND(D16*F16,0)</f>
        <v>312598</v>
      </c>
      <c r="I16" s="39" t="n">
        <f aca="false">ROUND(D16*G16,0)</f>
        <v>432860</v>
      </c>
    </row>
    <row r="18" customFormat="false" ht="64.15" hidden="false" customHeight="false" outlineLevel="0" collapsed="false">
      <c r="A18" s="38" t="n">
        <v>9</v>
      </c>
      <c r="B18" s="33" t="s">
        <v>299</v>
      </c>
      <c r="C18" s="33" t="s">
        <v>300</v>
      </c>
      <c r="D18" s="43" t="n">
        <v>32.2</v>
      </c>
      <c r="E18" s="33" t="s">
        <v>61</v>
      </c>
      <c r="F18" s="39" t="n">
        <v>1075</v>
      </c>
      <c r="G18" s="39" t="n">
        <v>1612</v>
      </c>
      <c r="H18" s="39" t="n">
        <f aca="false">ROUND(D18*F18,0)</f>
        <v>34615</v>
      </c>
      <c r="I18" s="39" t="n">
        <f aca="false">ROUND(D18*G18,0)</f>
        <v>51906</v>
      </c>
    </row>
    <row r="20" customFormat="false" ht="55.2" hidden="false" customHeight="false" outlineLevel="0" collapsed="false">
      <c r="A20" s="38" t="n">
        <v>10</v>
      </c>
      <c r="B20" s="33" t="s">
        <v>301</v>
      </c>
      <c r="C20" s="33" t="s">
        <v>302</v>
      </c>
      <c r="D20" s="43" t="n">
        <v>102.3</v>
      </c>
      <c r="E20" s="33" t="s">
        <v>85</v>
      </c>
      <c r="F20" s="39" t="n">
        <v>1988</v>
      </c>
      <c r="G20" s="39" t="n">
        <v>1612</v>
      </c>
      <c r="H20" s="39" t="n">
        <f aca="false">ROUND(D20*F20,0)</f>
        <v>203372</v>
      </c>
      <c r="I20" s="39" t="n">
        <f aca="false">ROUND(D20*G20,0)</f>
        <v>164908</v>
      </c>
    </row>
    <row r="22" customFormat="false" ht="82.05" hidden="false" customHeight="false" outlineLevel="0" collapsed="false">
      <c r="A22" s="38" t="n">
        <v>11</v>
      </c>
      <c r="B22" s="33" t="s">
        <v>303</v>
      </c>
      <c r="C22" s="33" t="s">
        <v>304</v>
      </c>
      <c r="D22" s="43" t="n">
        <v>102.3</v>
      </c>
      <c r="E22" s="33" t="s">
        <v>85</v>
      </c>
      <c r="F22" s="39" t="n">
        <v>10212</v>
      </c>
      <c r="G22" s="39" t="n">
        <v>4300</v>
      </c>
      <c r="H22" s="39" t="n">
        <f aca="false">ROUND(D22*F22,0)</f>
        <v>1044688</v>
      </c>
      <c r="I22" s="39" t="n">
        <f aca="false">ROUND(D22*G22,0)</f>
        <v>439890</v>
      </c>
    </row>
    <row r="24" customFormat="false" ht="37.3" hidden="false" customHeight="false" outlineLevel="0" collapsed="false">
      <c r="A24" s="38" t="n">
        <v>12</v>
      </c>
      <c r="B24" s="33" t="s">
        <v>305</v>
      </c>
      <c r="C24" s="33" t="s">
        <v>306</v>
      </c>
      <c r="D24" s="43" t="n">
        <v>102.3</v>
      </c>
      <c r="E24" s="33" t="s">
        <v>85</v>
      </c>
      <c r="F24" s="39" t="n">
        <v>956</v>
      </c>
      <c r="G24" s="39" t="n">
        <v>537</v>
      </c>
      <c r="H24" s="39" t="n">
        <f aca="false">ROUND(D24*F24,0)</f>
        <v>97799</v>
      </c>
      <c r="I24" s="39" t="n">
        <f aca="false">ROUND(D24*G24,0)</f>
        <v>54935</v>
      </c>
    </row>
    <row r="26" customFormat="false" ht="19.4" hidden="false" customHeight="false" outlineLevel="0" collapsed="false">
      <c r="A26" s="38" t="n">
        <v>13</v>
      </c>
      <c r="B26" s="33" t="s">
        <v>307</v>
      </c>
      <c r="C26" s="33" t="s">
        <v>308</v>
      </c>
      <c r="D26" s="43" t="n">
        <v>55.25</v>
      </c>
      <c r="E26" s="33" t="s">
        <v>61</v>
      </c>
      <c r="F26" s="39" t="n">
        <v>1612</v>
      </c>
      <c r="G26" s="39" t="n">
        <v>1612</v>
      </c>
      <c r="H26" s="39" t="n">
        <f aca="false">ROUND(D26*F26,0)</f>
        <v>89063</v>
      </c>
      <c r="I26" s="39" t="n">
        <f aca="false">ROUND(D26*G26,0)</f>
        <v>89063</v>
      </c>
    </row>
    <row r="28" customFormat="false" ht="55.2" hidden="false" customHeight="false" outlineLevel="0" collapsed="false">
      <c r="A28" s="38" t="n">
        <v>14</v>
      </c>
      <c r="B28" s="33" t="s">
        <v>309</v>
      </c>
      <c r="C28" s="33" t="s">
        <v>310</v>
      </c>
      <c r="D28" s="43" t="n">
        <v>27.95</v>
      </c>
      <c r="E28" s="33" t="s">
        <v>85</v>
      </c>
      <c r="F28" s="39" t="n">
        <v>6450</v>
      </c>
      <c r="G28" s="39" t="n">
        <v>4300</v>
      </c>
      <c r="H28" s="39" t="n">
        <f aca="false">ROUND(D28*F28,0)</f>
        <v>180278</v>
      </c>
      <c r="I28" s="39" t="n">
        <f aca="false">ROUND(D28*G28,0)</f>
        <v>120185</v>
      </c>
    </row>
    <row r="30" customFormat="false" ht="28.35" hidden="false" customHeight="false" outlineLevel="0" collapsed="false">
      <c r="A30" s="38" t="n">
        <v>15</v>
      </c>
      <c r="B30" s="33" t="s">
        <v>311</v>
      </c>
      <c r="C30" s="33" t="s">
        <v>312</v>
      </c>
      <c r="D30" s="43" t="n">
        <v>27.95</v>
      </c>
      <c r="E30" s="33" t="s">
        <v>85</v>
      </c>
      <c r="F30" s="39" t="n">
        <v>956</v>
      </c>
      <c r="G30" s="39" t="n">
        <v>537</v>
      </c>
      <c r="H30" s="39" t="n">
        <f aca="false">ROUND(D30*F30,0)</f>
        <v>26720</v>
      </c>
      <c r="I30" s="39" t="n">
        <f aca="false">ROUND(D30*G30,0)</f>
        <v>15009</v>
      </c>
    </row>
    <row r="32" customFormat="false" ht="19.4" hidden="false" customHeight="false" outlineLevel="0" collapsed="false">
      <c r="A32" s="38" t="n">
        <v>16</v>
      </c>
      <c r="B32" s="33" t="s">
        <v>313</v>
      </c>
      <c r="C32" s="33" t="s">
        <v>314</v>
      </c>
      <c r="D32" s="43" t="n">
        <v>11.72</v>
      </c>
      <c r="E32" s="33" t="s">
        <v>61</v>
      </c>
      <c r="F32" s="39" t="n">
        <v>5375</v>
      </c>
      <c r="G32" s="39" t="n">
        <v>3762</v>
      </c>
      <c r="H32" s="39" t="n">
        <f aca="false">ROUND(D32*F32,0)</f>
        <v>62995</v>
      </c>
      <c r="I32" s="39" t="n">
        <f aca="false">ROUND(D32*G32,0)</f>
        <v>44091</v>
      </c>
    </row>
    <row r="34" s="36" customFormat="true" ht="12" hidden="false" customHeight="false" outlineLevel="0" collapsed="false">
      <c r="A34" s="40"/>
      <c r="B34" s="41"/>
      <c r="C34" s="41" t="s">
        <v>81</v>
      </c>
      <c r="D34" s="44"/>
      <c r="E34" s="41"/>
      <c r="F34" s="42"/>
      <c r="G34" s="42"/>
      <c r="H34" s="42" t="n">
        <f aca="false">ROUND(SUM(H2:H33),0)</f>
        <v>3422215</v>
      </c>
      <c r="I34" s="42" t="n">
        <f aca="false">ROUND(SUM(I2:I33),0)</f>
        <v>3189028</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Hideg- és melegburkolatok készítése, aljzat előkészítés</oddHeader>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26"/>
  <sheetViews>
    <sheetView showFormulas="false" showGridLines="true" showRowColHeaders="true" showZeros="true" rightToLeft="false" tabSelected="false" showOutlineSymbols="true" defaultGridColor="true" view="normal" topLeftCell="A7" colorId="64" zoomScale="100" zoomScaleNormal="100" zoomScalePageLayoutView="100" workbookViewId="0">
      <selection pane="topLeft" activeCell="I26" activeCellId="0" sqref="I26"/>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55.2" hidden="false" customHeight="false" outlineLevel="0" collapsed="false">
      <c r="A2" s="38" t="n">
        <v>1</v>
      </c>
      <c r="B2" s="33" t="s">
        <v>315</v>
      </c>
      <c r="C2" s="33" t="s">
        <v>316</v>
      </c>
      <c r="D2" s="43" t="n">
        <v>63.87</v>
      </c>
      <c r="E2" s="33" t="s">
        <v>85</v>
      </c>
      <c r="F2" s="39" t="n">
        <v>3466</v>
      </c>
      <c r="G2" s="39" t="n">
        <v>1612</v>
      </c>
      <c r="H2" s="39" t="n">
        <f aca="false">ROUND(D2*F2,0)</f>
        <v>221373</v>
      </c>
      <c r="I2" s="39" t="n">
        <f aca="false">ROUND(D2*G2,0)</f>
        <v>102958</v>
      </c>
    </row>
    <row r="4" customFormat="false" ht="64.15" hidden="false" customHeight="false" outlineLevel="0" collapsed="false">
      <c r="A4" s="38" t="n">
        <v>2</v>
      </c>
      <c r="B4" s="33" t="s">
        <v>317</v>
      </c>
      <c r="C4" s="33" t="s">
        <v>318</v>
      </c>
      <c r="D4" s="43" t="n">
        <v>23.45</v>
      </c>
      <c r="E4" s="33" t="s">
        <v>85</v>
      </c>
      <c r="F4" s="39" t="n">
        <v>9675</v>
      </c>
      <c r="G4" s="39" t="n">
        <v>4300</v>
      </c>
      <c r="H4" s="39" t="n">
        <f aca="false">ROUND(D4*F4,0)</f>
        <v>226879</v>
      </c>
      <c r="I4" s="39" t="n">
        <f aca="false">ROUND(D4*G4,0)</f>
        <v>100835</v>
      </c>
    </row>
    <row r="6" customFormat="false" ht="64.15" hidden="false" customHeight="false" outlineLevel="0" collapsed="false">
      <c r="A6" s="38" t="n">
        <v>3</v>
      </c>
      <c r="B6" s="33" t="s">
        <v>319</v>
      </c>
      <c r="C6" s="33" t="s">
        <v>320</v>
      </c>
      <c r="D6" s="43" t="n">
        <v>52.1</v>
      </c>
      <c r="E6" s="33" t="s">
        <v>61</v>
      </c>
      <c r="F6" s="39" t="n">
        <v>2150</v>
      </c>
      <c r="G6" s="39" t="n">
        <v>2687</v>
      </c>
      <c r="H6" s="39" t="n">
        <f aca="false">ROUND(D6*F6,0)</f>
        <v>112015</v>
      </c>
      <c r="I6" s="39" t="n">
        <f aca="false">ROUND(D6*G6,0)</f>
        <v>139993</v>
      </c>
    </row>
    <row r="8" customFormat="false" ht="37.3" hidden="false" customHeight="false" outlineLevel="0" collapsed="false">
      <c r="A8" s="38" t="n">
        <v>4</v>
      </c>
      <c r="B8" s="33" t="s">
        <v>321</v>
      </c>
      <c r="C8" s="33" t="s">
        <v>322</v>
      </c>
      <c r="D8" s="43" t="n">
        <v>26.05</v>
      </c>
      <c r="E8" s="33" t="s">
        <v>61</v>
      </c>
      <c r="F8" s="39" t="n">
        <v>4369</v>
      </c>
      <c r="G8" s="39" t="n">
        <v>4300</v>
      </c>
      <c r="H8" s="39" t="n">
        <f aca="false">ROUND(D8*F8,0)</f>
        <v>113812</v>
      </c>
      <c r="I8" s="39" t="n">
        <f aca="false">ROUND(D8*G8,0)</f>
        <v>112015</v>
      </c>
    </row>
    <row r="10" customFormat="false" ht="46.25" hidden="false" customHeight="false" outlineLevel="0" collapsed="false">
      <c r="A10" s="38" t="n">
        <v>5</v>
      </c>
      <c r="B10" s="33" t="s">
        <v>323</v>
      </c>
      <c r="C10" s="33" t="s">
        <v>324</v>
      </c>
      <c r="D10" s="43" t="n">
        <v>38.45</v>
      </c>
      <c r="E10" s="33" t="s">
        <v>61</v>
      </c>
      <c r="F10" s="39" t="n">
        <v>4369</v>
      </c>
      <c r="G10" s="39" t="n">
        <v>4300</v>
      </c>
      <c r="H10" s="39" t="n">
        <f aca="false">ROUND(D10*F10,0)</f>
        <v>167988</v>
      </c>
      <c r="I10" s="39" t="n">
        <f aca="false">ROUND(D10*G10,0)</f>
        <v>165335</v>
      </c>
    </row>
    <row r="12" customFormat="false" ht="37.3" hidden="false" customHeight="false" outlineLevel="0" collapsed="false">
      <c r="A12" s="38" t="n">
        <v>6</v>
      </c>
      <c r="B12" s="33" t="s">
        <v>325</v>
      </c>
      <c r="C12" s="33" t="s">
        <v>326</v>
      </c>
      <c r="D12" s="43" t="n">
        <v>27.36</v>
      </c>
      <c r="E12" s="33" t="s">
        <v>61</v>
      </c>
      <c r="F12" s="39" t="n">
        <v>15050</v>
      </c>
      <c r="G12" s="39" t="n">
        <v>4300</v>
      </c>
      <c r="H12" s="39" t="n">
        <f aca="false">ROUND(D12*F12,0)</f>
        <v>411768</v>
      </c>
      <c r="I12" s="39" t="n">
        <f aca="false">ROUND(D12*G12,0)</f>
        <v>117648</v>
      </c>
    </row>
    <row r="14" customFormat="false" ht="37.3" hidden="false" customHeight="false" outlineLevel="0" collapsed="false">
      <c r="A14" s="38" t="n">
        <v>7</v>
      </c>
      <c r="B14" s="33" t="s">
        <v>327</v>
      </c>
      <c r="C14" s="33" t="s">
        <v>328</v>
      </c>
      <c r="D14" s="43" t="n">
        <v>52.1</v>
      </c>
      <c r="E14" s="33" t="s">
        <v>61</v>
      </c>
      <c r="F14" s="39" t="n">
        <v>4300</v>
      </c>
      <c r="G14" s="39" t="n">
        <v>3225</v>
      </c>
      <c r="H14" s="39" t="n">
        <f aca="false">ROUND(D14*F14,0)</f>
        <v>224030</v>
      </c>
      <c r="I14" s="39" t="n">
        <f aca="false">ROUND(D14*G14,0)</f>
        <v>168023</v>
      </c>
    </row>
    <row r="16" customFormat="false" ht="37.3" hidden="false" customHeight="false" outlineLevel="0" collapsed="false">
      <c r="A16" s="38" t="n">
        <v>8</v>
      </c>
      <c r="B16" s="33" t="s">
        <v>329</v>
      </c>
      <c r="C16" s="33" t="s">
        <v>330</v>
      </c>
      <c r="D16" s="43" t="n">
        <v>31.62</v>
      </c>
      <c r="E16" s="33" t="s">
        <v>61</v>
      </c>
      <c r="F16" s="39" t="n">
        <v>4837</v>
      </c>
      <c r="G16" s="39" t="n">
        <v>3225</v>
      </c>
      <c r="H16" s="39" t="n">
        <f aca="false">ROUND(D16*F16,0)</f>
        <v>152946</v>
      </c>
      <c r="I16" s="39" t="n">
        <f aca="false">ROUND(D16*G16,0)</f>
        <v>101975</v>
      </c>
    </row>
    <row r="18" customFormat="false" ht="37.3" hidden="false" customHeight="false" outlineLevel="0" collapsed="false">
      <c r="A18" s="38" t="n">
        <v>9</v>
      </c>
      <c r="B18" s="33" t="s">
        <v>331</v>
      </c>
      <c r="C18" s="33" t="s">
        <v>332</v>
      </c>
      <c r="D18" s="43" t="n">
        <v>10.8</v>
      </c>
      <c r="E18" s="33" t="s">
        <v>61</v>
      </c>
      <c r="F18" s="39" t="n">
        <v>2687</v>
      </c>
      <c r="G18" s="39" t="n">
        <v>3225</v>
      </c>
      <c r="H18" s="39" t="n">
        <f aca="false">ROUND(D18*F18,0)</f>
        <v>29020</v>
      </c>
      <c r="I18" s="39" t="n">
        <f aca="false">ROUND(D18*G18,0)</f>
        <v>34830</v>
      </c>
    </row>
    <row r="20" customFormat="false" ht="46.25" hidden="false" customHeight="false" outlineLevel="0" collapsed="false">
      <c r="A20" s="38" t="n">
        <v>10</v>
      </c>
      <c r="B20" s="33" t="s">
        <v>333</v>
      </c>
      <c r="C20" s="33" t="s">
        <v>334</v>
      </c>
      <c r="D20" s="43" t="n">
        <v>34.7</v>
      </c>
      <c r="E20" s="33" t="s">
        <v>61</v>
      </c>
      <c r="F20" s="39" t="n">
        <v>5375</v>
      </c>
      <c r="G20" s="39" t="n">
        <v>3225</v>
      </c>
      <c r="H20" s="39" t="n">
        <f aca="false">ROUND(D20*F20,0)</f>
        <v>186513</v>
      </c>
      <c r="I20" s="39" t="n">
        <f aca="false">ROUND(D20*G20,0)</f>
        <v>111908</v>
      </c>
    </row>
    <row r="22" customFormat="false" ht="64.15" hidden="false" customHeight="false" outlineLevel="0" collapsed="false">
      <c r="A22" s="38" t="n">
        <v>11</v>
      </c>
      <c r="B22" s="33" t="s">
        <v>335</v>
      </c>
      <c r="C22" s="33" t="s">
        <v>336</v>
      </c>
      <c r="D22" s="43" t="n">
        <v>76.31</v>
      </c>
      <c r="E22" s="33" t="s">
        <v>61</v>
      </c>
      <c r="F22" s="39" t="n">
        <v>2150</v>
      </c>
      <c r="G22" s="39" t="n">
        <v>3225</v>
      </c>
      <c r="H22" s="39" t="n">
        <f aca="false">ROUND(D22*F22,0)</f>
        <v>164067</v>
      </c>
      <c r="I22" s="39" t="n">
        <f aca="false">ROUND(D22*G22,0)</f>
        <v>246100</v>
      </c>
    </row>
    <row r="24" customFormat="false" ht="64.15" hidden="false" customHeight="false" outlineLevel="0" collapsed="false">
      <c r="A24" s="52" t="n">
        <v>12</v>
      </c>
      <c r="B24" s="53" t="s">
        <v>337</v>
      </c>
      <c r="C24" s="53" t="s">
        <v>338</v>
      </c>
      <c r="D24" s="62" t="n">
        <v>3.6</v>
      </c>
      <c r="E24" s="53" t="s">
        <v>61</v>
      </c>
      <c r="F24" s="54" t="n">
        <v>1000</v>
      </c>
      <c r="G24" s="54" t="n">
        <v>1000</v>
      </c>
      <c r="H24" s="54" t="n">
        <f aca="false">ROUND(D24*F24,0)</f>
        <v>3600</v>
      </c>
      <c r="I24" s="54" t="n">
        <f aca="false">ROUND(D24*G24,0)</f>
        <v>3600</v>
      </c>
    </row>
    <row r="26" s="36" customFormat="true" ht="12" hidden="false" customHeight="false" outlineLevel="0" collapsed="false">
      <c r="A26" s="40"/>
      <c r="B26" s="41"/>
      <c r="C26" s="41" t="s">
        <v>81</v>
      </c>
      <c r="D26" s="44"/>
      <c r="E26" s="41"/>
      <c r="F26" s="42"/>
      <c r="G26" s="42"/>
      <c r="H26" s="42" t="n">
        <f aca="false">ROUND(SUM(H2:H25),0)</f>
        <v>2014011</v>
      </c>
      <c r="I26" s="42" t="n">
        <f aca="false">ROUND(SUM(I2:I25),0)</f>
        <v>1405220</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Bádogozás</oddHeader>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5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10" activeCellId="0" sqref="C10"/>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39"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2" t="s">
        <v>53</v>
      </c>
      <c r="E1" s="41" t="s">
        <v>54</v>
      </c>
      <c r="F1" s="42" t="s">
        <v>55</v>
      </c>
      <c r="G1" s="42" t="s">
        <v>56</v>
      </c>
      <c r="H1" s="42" t="s">
        <v>57</v>
      </c>
      <c r="I1" s="42" t="s">
        <v>58</v>
      </c>
    </row>
    <row r="2" customFormat="false" ht="37.3" hidden="false" customHeight="false" outlineLevel="0" collapsed="false">
      <c r="A2" s="38" t="n">
        <v>1</v>
      </c>
      <c r="B2" s="33" t="s">
        <v>339</v>
      </c>
      <c r="C2" s="33" t="s">
        <v>340</v>
      </c>
      <c r="D2" s="39" t="n">
        <v>2</v>
      </c>
      <c r="E2" s="33" t="s">
        <v>64</v>
      </c>
      <c r="F2" s="39" t="n">
        <v>174150</v>
      </c>
      <c r="G2" s="39" t="n">
        <v>16125</v>
      </c>
      <c r="H2" s="39" t="n">
        <f aca="false">ROUND(D2*F2,0)</f>
        <v>348300</v>
      </c>
      <c r="I2" s="39" t="n">
        <f aca="false">ROUND(D2*G2,0)</f>
        <v>32250</v>
      </c>
    </row>
    <row r="4" customFormat="false" ht="73.1" hidden="false" customHeight="false" outlineLevel="0" collapsed="false">
      <c r="A4" s="38" t="n">
        <v>2</v>
      </c>
      <c r="B4" s="33" t="s">
        <v>341</v>
      </c>
      <c r="C4" s="33" t="s">
        <v>342</v>
      </c>
      <c r="D4" s="39" t="n">
        <v>2</v>
      </c>
      <c r="E4" s="33" t="s">
        <v>64</v>
      </c>
      <c r="F4" s="39" t="n">
        <v>118250</v>
      </c>
      <c r="G4" s="39" t="n">
        <v>16125</v>
      </c>
      <c r="H4" s="39" t="n">
        <f aca="false">ROUND(D4*F4,0)</f>
        <v>236500</v>
      </c>
      <c r="I4" s="39" t="n">
        <f aca="false">ROUND(D4*G4,0)</f>
        <v>32250</v>
      </c>
    </row>
    <row r="6" customFormat="false" ht="73.1" hidden="false" customHeight="false" outlineLevel="0" collapsed="false">
      <c r="A6" s="38" t="n">
        <v>3</v>
      </c>
      <c r="B6" s="33" t="s">
        <v>343</v>
      </c>
      <c r="C6" s="33" t="s">
        <v>344</v>
      </c>
      <c r="D6" s="39" t="n">
        <v>1</v>
      </c>
      <c r="E6" s="33" t="s">
        <v>64</v>
      </c>
      <c r="F6" s="39" t="n">
        <v>118250</v>
      </c>
      <c r="G6" s="39" t="n">
        <v>16125</v>
      </c>
      <c r="H6" s="39" t="n">
        <f aca="false">ROUND(D6*F6,0)</f>
        <v>118250</v>
      </c>
      <c r="I6" s="39" t="n">
        <f aca="false">ROUND(D6*G6,0)</f>
        <v>16125</v>
      </c>
    </row>
    <row r="8" customFormat="false" ht="73.1" hidden="false" customHeight="false" outlineLevel="0" collapsed="false">
      <c r="A8" s="52" t="n">
        <v>4</v>
      </c>
      <c r="B8" s="53" t="s">
        <v>345</v>
      </c>
      <c r="C8" s="53" t="s">
        <v>346</v>
      </c>
      <c r="D8" s="58" t="n">
        <f aca="false">5-1</f>
        <v>4</v>
      </c>
      <c r="E8" s="53" t="s">
        <v>64</v>
      </c>
      <c r="F8" s="54" t="n">
        <v>118250</v>
      </c>
      <c r="G8" s="54" t="n">
        <v>16125</v>
      </c>
      <c r="H8" s="54" t="n">
        <f aca="false">ROUND(D8*F8,0)</f>
        <v>473000</v>
      </c>
      <c r="I8" s="54" t="n">
        <f aca="false">ROUND(D8*G8,0)</f>
        <v>64500</v>
      </c>
    </row>
    <row r="10" customFormat="false" ht="55.2" hidden="false" customHeight="false" outlineLevel="0" collapsed="false">
      <c r="A10" s="75" t="s">
        <v>347</v>
      </c>
      <c r="B10" s="46" t="s">
        <v>219</v>
      </c>
      <c r="C10" s="46" t="s">
        <v>348</v>
      </c>
      <c r="D10" s="48" t="n">
        <v>1</v>
      </c>
      <c r="E10" s="46" t="s">
        <v>64</v>
      </c>
      <c r="F10" s="48" t="n">
        <v>250000</v>
      </c>
      <c r="G10" s="48" t="n">
        <v>30000</v>
      </c>
      <c r="H10" s="48" t="n">
        <f aca="false">ROUND(D10*F10,0)</f>
        <v>250000</v>
      </c>
      <c r="I10" s="48" t="n">
        <f aca="false">ROUND(D10*G10,0)</f>
        <v>30000</v>
      </c>
    </row>
    <row r="12" customFormat="false" ht="73.1" hidden="false" customHeight="false" outlineLevel="0" collapsed="false">
      <c r="A12" s="38" t="n">
        <v>5</v>
      </c>
      <c r="B12" s="33" t="s">
        <v>349</v>
      </c>
      <c r="C12" s="33" t="s">
        <v>350</v>
      </c>
      <c r="D12" s="39" t="n">
        <v>4</v>
      </c>
      <c r="E12" s="33" t="s">
        <v>64</v>
      </c>
      <c r="F12" s="39" t="n">
        <v>118250</v>
      </c>
      <c r="G12" s="39" t="n">
        <v>16125</v>
      </c>
      <c r="H12" s="39" t="n">
        <f aca="false">ROUND(D12*F12,0)</f>
        <v>473000</v>
      </c>
      <c r="I12" s="39" t="n">
        <f aca="false">ROUND(D12*G12,0)</f>
        <v>64500</v>
      </c>
    </row>
    <row r="14" customFormat="false" ht="73.1" hidden="false" customHeight="false" outlineLevel="0" collapsed="false">
      <c r="A14" s="38" t="n">
        <v>6</v>
      </c>
      <c r="B14" s="33" t="s">
        <v>351</v>
      </c>
      <c r="C14" s="33" t="s">
        <v>352</v>
      </c>
      <c r="D14" s="39" t="n">
        <v>1</v>
      </c>
      <c r="E14" s="33" t="s">
        <v>64</v>
      </c>
      <c r="F14" s="39" t="n">
        <v>118250</v>
      </c>
      <c r="G14" s="39" t="n">
        <v>16125</v>
      </c>
      <c r="H14" s="39" t="n">
        <f aca="false">ROUND(D14*F14,0)</f>
        <v>118250</v>
      </c>
      <c r="I14" s="39" t="n">
        <f aca="false">ROUND(D14*G14,0)</f>
        <v>16125</v>
      </c>
    </row>
    <row r="16" customFormat="false" ht="73.1" hidden="false" customHeight="false" outlineLevel="0" collapsed="false">
      <c r="A16" s="38" t="n">
        <v>8</v>
      </c>
      <c r="B16" s="33" t="s">
        <v>353</v>
      </c>
      <c r="C16" s="33" t="s">
        <v>354</v>
      </c>
      <c r="D16" s="39" t="n">
        <v>1</v>
      </c>
      <c r="E16" s="33" t="s">
        <v>64</v>
      </c>
      <c r="F16" s="39" t="n">
        <v>118250</v>
      </c>
      <c r="G16" s="39" t="n">
        <v>16125</v>
      </c>
      <c r="H16" s="39" t="n">
        <f aca="false">ROUND(D16*F16,0)</f>
        <v>118250</v>
      </c>
      <c r="I16" s="39" t="n">
        <f aca="false">ROUND(D16*G16,0)</f>
        <v>16125</v>
      </c>
    </row>
    <row r="18" customFormat="false" ht="82.05" hidden="false" customHeight="false" outlineLevel="0" collapsed="false">
      <c r="A18" s="38" t="n">
        <v>9</v>
      </c>
      <c r="B18" s="33" t="s">
        <v>355</v>
      </c>
      <c r="C18" s="33" t="s">
        <v>356</v>
      </c>
      <c r="D18" s="39" t="n">
        <v>1</v>
      </c>
      <c r="E18" s="33" t="s">
        <v>64</v>
      </c>
      <c r="F18" s="39" t="n">
        <v>118250</v>
      </c>
      <c r="G18" s="39" t="n">
        <v>16125</v>
      </c>
      <c r="H18" s="39" t="n">
        <f aca="false">ROUND(D18*F18,0)</f>
        <v>118250</v>
      </c>
      <c r="I18" s="39" t="n">
        <f aca="false">ROUND(D18*G18,0)</f>
        <v>16125</v>
      </c>
    </row>
    <row r="20" customFormat="false" ht="73.1" hidden="false" customHeight="false" outlineLevel="0" collapsed="false">
      <c r="A20" s="38" t="n">
        <v>10</v>
      </c>
      <c r="B20" s="33" t="s">
        <v>357</v>
      </c>
      <c r="C20" s="33" t="s">
        <v>358</v>
      </c>
      <c r="D20" s="39" t="n">
        <v>1</v>
      </c>
      <c r="E20" s="33" t="s">
        <v>64</v>
      </c>
      <c r="F20" s="39" t="n">
        <v>118250</v>
      </c>
      <c r="G20" s="39" t="n">
        <v>16125</v>
      </c>
      <c r="H20" s="39" t="n">
        <f aca="false">ROUND(D20*F20,0)</f>
        <v>118250</v>
      </c>
      <c r="I20" s="39" t="n">
        <f aca="false">ROUND(D20*G20,0)</f>
        <v>16125</v>
      </c>
    </row>
    <row r="22" customFormat="false" ht="73.1" hidden="false" customHeight="false" outlineLevel="0" collapsed="false">
      <c r="A22" s="38" t="n">
        <v>11</v>
      </c>
      <c r="B22" s="33" t="s">
        <v>359</v>
      </c>
      <c r="C22" s="33" t="s">
        <v>360</v>
      </c>
      <c r="D22" s="39" t="n">
        <v>1</v>
      </c>
      <c r="E22" s="33" t="s">
        <v>64</v>
      </c>
      <c r="F22" s="39" t="n">
        <v>232200</v>
      </c>
      <c r="G22" s="39" t="n">
        <v>26875</v>
      </c>
      <c r="H22" s="39" t="n">
        <f aca="false">ROUND(D22*F22,0)</f>
        <v>232200</v>
      </c>
      <c r="I22" s="39" t="n">
        <f aca="false">ROUND(D22*G22,0)</f>
        <v>26875</v>
      </c>
    </row>
    <row r="24" customFormat="false" ht="82.05" hidden="false" customHeight="false" outlineLevel="0" collapsed="false">
      <c r="A24" s="38" t="n">
        <v>12</v>
      </c>
      <c r="B24" s="33" t="s">
        <v>361</v>
      </c>
      <c r="C24" s="33" t="s">
        <v>362</v>
      </c>
      <c r="D24" s="39" t="n">
        <v>1</v>
      </c>
      <c r="E24" s="33" t="s">
        <v>64</v>
      </c>
      <c r="F24" s="39" t="n">
        <v>585875</v>
      </c>
      <c r="G24" s="39" t="n">
        <v>59125</v>
      </c>
      <c r="H24" s="39" t="n">
        <f aca="false">ROUND(D24*F24,0)</f>
        <v>585875</v>
      </c>
      <c r="I24" s="39" t="n">
        <f aca="false">ROUND(D24*G24,0)</f>
        <v>59125</v>
      </c>
    </row>
    <row r="26" customFormat="false" ht="73.1" hidden="false" customHeight="false" outlineLevel="0" collapsed="false">
      <c r="A26" s="38" t="n">
        <v>13</v>
      </c>
      <c r="B26" s="33" t="s">
        <v>363</v>
      </c>
      <c r="C26" s="33" t="s">
        <v>364</v>
      </c>
      <c r="D26" s="39" t="n">
        <v>1</v>
      </c>
      <c r="E26" s="33" t="s">
        <v>64</v>
      </c>
      <c r="F26" s="39" t="n">
        <v>123625</v>
      </c>
      <c r="G26" s="39" t="n">
        <v>16125</v>
      </c>
      <c r="H26" s="39" t="n">
        <f aca="false">ROUND(D26*F26,0)</f>
        <v>123625</v>
      </c>
      <c r="I26" s="39" t="n">
        <f aca="false">ROUND(D26*G26,0)</f>
        <v>16125</v>
      </c>
    </row>
    <row r="28" customFormat="false" ht="55.2" hidden="false" customHeight="false" outlineLevel="0" collapsed="false">
      <c r="A28" s="38" t="n">
        <v>14</v>
      </c>
      <c r="B28" s="33" t="s">
        <v>365</v>
      </c>
      <c r="C28" s="33" t="s">
        <v>366</v>
      </c>
      <c r="D28" s="39" t="n">
        <v>4</v>
      </c>
      <c r="E28" s="33" t="s">
        <v>64</v>
      </c>
      <c r="F28" s="39" t="n">
        <v>215000</v>
      </c>
      <c r="G28" s="39" t="n">
        <v>21500</v>
      </c>
      <c r="H28" s="39" t="n">
        <f aca="false">ROUND(D28*F28,0)</f>
        <v>860000</v>
      </c>
      <c r="I28" s="39" t="n">
        <f aca="false">ROUND(D28*G28,0)</f>
        <v>86000</v>
      </c>
    </row>
    <row r="30" customFormat="false" ht="73.1" hidden="false" customHeight="false" outlineLevel="0" collapsed="false">
      <c r="A30" s="38" t="n">
        <v>15</v>
      </c>
      <c r="B30" s="33" t="s">
        <v>367</v>
      </c>
      <c r="C30" s="33" t="s">
        <v>368</v>
      </c>
      <c r="D30" s="39" t="n">
        <v>1</v>
      </c>
      <c r="E30" s="33" t="s">
        <v>64</v>
      </c>
      <c r="F30" s="39" t="n">
        <v>370875</v>
      </c>
      <c r="G30" s="39" t="n">
        <v>37625</v>
      </c>
      <c r="H30" s="39" t="n">
        <f aca="false">ROUND(D30*F30,0)</f>
        <v>370875</v>
      </c>
      <c r="I30" s="39" t="n">
        <f aca="false">ROUND(D30*G30,0)</f>
        <v>37625</v>
      </c>
    </row>
    <row r="32" customFormat="false" ht="73.1" hidden="false" customHeight="false" outlineLevel="0" collapsed="false">
      <c r="A32" s="38" t="n">
        <v>16</v>
      </c>
      <c r="B32" s="33" t="s">
        <v>369</v>
      </c>
      <c r="C32" s="33" t="s">
        <v>370</v>
      </c>
      <c r="D32" s="39" t="n">
        <v>1</v>
      </c>
      <c r="E32" s="33" t="s">
        <v>64</v>
      </c>
      <c r="F32" s="39" t="n">
        <v>670800</v>
      </c>
      <c r="G32" s="39" t="n">
        <v>64500</v>
      </c>
      <c r="H32" s="39" t="n">
        <f aca="false">ROUND(D32*F32,0)</f>
        <v>670800</v>
      </c>
      <c r="I32" s="39" t="n">
        <f aca="false">ROUND(D32*G32,0)</f>
        <v>64500</v>
      </c>
    </row>
    <row r="34" customFormat="false" ht="46.25" hidden="false" customHeight="false" outlineLevel="0" collapsed="false">
      <c r="A34" s="38" t="n">
        <v>17</v>
      </c>
      <c r="B34" s="33" t="s">
        <v>371</v>
      </c>
      <c r="C34" s="33" t="s">
        <v>372</v>
      </c>
      <c r="D34" s="39" t="n">
        <v>2</v>
      </c>
      <c r="E34" s="33" t="s">
        <v>64</v>
      </c>
      <c r="F34" s="39" t="n">
        <v>118250</v>
      </c>
      <c r="G34" s="39" t="n">
        <v>10750</v>
      </c>
      <c r="H34" s="39" t="n">
        <f aca="false">ROUND(D34*F34,0)</f>
        <v>236500</v>
      </c>
      <c r="I34" s="39" t="n">
        <f aca="false">ROUND(D34*G34,0)</f>
        <v>21500</v>
      </c>
    </row>
    <row r="36" customFormat="false" ht="46.25" hidden="false" customHeight="false" outlineLevel="0" collapsed="false">
      <c r="A36" s="38" t="n">
        <v>18</v>
      </c>
      <c r="B36" s="33" t="s">
        <v>373</v>
      </c>
      <c r="C36" s="33" t="s">
        <v>374</v>
      </c>
      <c r="D36" s="39" t="n">
        <v>4</v>
      </c>
      <c r="E36" s="33" t="s">
        <v>64</v>
      </c>
      <c r="F36" s="39" t="n">
        <v>236500</v>
      </c>
      <c r="G36" s="39" t="n">
        <v>21500</v>
      </c>
      <c r="H36" s="39" t="n">
        <f aca="false">ROUND(D36*F36,0)</f>
        <v>946000</v>
      </c>
      <c r="I36" s="39" t="n">
        <f aca="false">ROUND(D36*G36,0)</f>
        <v>86000</v>
      </c>
    </row>
    <row r="38" customFormat="false" ht="82.05" hidden="false" customHeight="false" outlineLevel="0" collapsed="false">
      <c r="A38" s="38" t="n">
        <v>19</v>
      </c>
      <c r="B38" s="33" t="s">
        <v>375</v>
      </c>
      <c r="C38" s="33" t="s">
        <v>376</v>
      </c>
      <c r="D38" s="39" t="n">
        <v>4</v>
      </c>
      <c r="E38" s="33" t="s">
        <v>64</v>
      </c>
      <c r="F38" s="39" t="n">
        <v>118250</v>
      </c>
      <c r="G38" s="39" t="n">
        <v>10750</v>
      </c>
      <c r="H38" s="39" t="n">
        <f aca="false">ROUND(D38*F38,0)</f>
        <v>473000</v>
      </c>
      <c r="I38" s="39" t="n">
        <f aca="false">ROUND(D38*G38,0)</f>
        <v>43000</v>
      </c>
    </row>
    <row r="40" customFormat="false" ht="82.05" hidden="false" customHeight="false" outlineLevel="0" collapsed="false">
      <c r="A40" s="38" t="n">
        <v>20</v>
      </c>
      <c r="B40" s="33" t="s">
        <v>377</v>
      </c>
      <c r="C40" s="33" t="s">
        <v>378</v>
      </c>
      <c r="D40" s="39" t="n">
        <v>3</v>
      </c>
      <c r="E40" s="33" t="s">
        <v>64</v>
      </c>
      <c r="F40" s="39" t="n">
        <v>188125</v>
      </c>
      <c r="G40" s="39" t="n">
        <v>16125</v>
      </c>
      <c r="H40" s="39" t="n">
        <f aca="false">ROUND(D40*F40,0)</f>
        <v>564375</v>
      </c>
      <c r="I40" s="39" t="n">
        <f aca="false">ROUND(D40*G40,0)</f>
        <v>48375</v>
      </c>
    </row>
    <row r="42" customFormat="false" ht="82.05" hidden="false" customHeight="false" outlineLevel="0" collapsed="false">
      <c r="A42" s="38" t="n">
        <v>21</v>
      </c>
      <c r="B42" s="33" t="s">
        <v>379</v>
      </c>
      <c r="C42" s="33" t="s">
        <v>380</v>
      </c>
      <c r="D42" s="54" t="n">
        <v>3</v>
      </c>
      <c r="E42" s="33" t="s">
        <v>64</v>
      </c>
      <c r="F42" s="39" t="n">
        <v>236500</v>
      </c>
      <c r="G42" s="39" t="n">
        <v>21500</v>
      </c>
      <c r="H42" s="39" t="n">
        <f aca="false">ROUND(D42*F42,0)</f>
        <v>709500</v>
      </c>
      <c r="I42" s="39" t="n">
        <f aca="false">ROUND(D42*G42,0)</f>
        <v>64500</v>
      </c>
    </row>
    <row r="44" customFormat="false" ht="82.05" hidden="false" customHeight="false" outlineLevel="0" collapsed="false">
      <c r="A44" s="38" t="n">
        <v>22</v>
      </c>
      <c r="B44" s="33" t="s">
        <v>381</v>
      </c>
      <c r="C44" s="33" t="s">
        <v>382</v>
      </c>
      <c r="D44" s="54" t="n">
        <v>8</v>
      </c>
      <c r="E44" s="33" t="s">
        <v>64</v>
      </c>
      <c r="F44" s="39" t="n">
        <v>32250</v>
      </c>
      <c r="G44" s="39" t="n">
        <v>10750</v>
      </c>
      <c r="H44" s="39" t="n">
        <f aca="false">ROUND(D44*F44,0)</f>
        <v>258000</v>
      </c>
      <c r="I44" s="39" t="n">
        <f aca="false">ROUND(D44*G44,0)</f>
        <v>86000</v>
      </c>
    </row>
    <row r="46" customFormat="false" ht="19.4" hidden="false" customHeight="false" outlineLevel="0" collapsed="false">
      <c r="A46" s="52" t="n">
        <v>23</v>
      </c>
      <c r="B46" s="53" t="s">
        <v>115</v>
      </c>
      <c r="C46" s="53" t="s">
        <v>383</v>
      </c>
      <c r="D46" s="54" t="n">
        <v>10</v>
      </c>
      <c r="E46" s="53" t="s">
        <v>64</v>
      </c>
      <c r="F46" s="54" t="n">
        <v>60000</v>
      </c>
      <c r="G46" s="54" t="n">
        <v>5000</v>
      </c>
      <c r="H46" s="54" t="n">
        <f aca="false">ROUND(D46*F46,0)</f>
        <v>600000</v>
      </c>
      <c r="I46" s="54" t="n">
        <f aca="false">ROUND(D46*G46,0)</f>
        <v>50000</v>
      </c>
    </row>
    <row r="47" customFormat="false" ht="12" hidden="false" customHeight="false" outlineLevel="0" collapsed="false">
      <c r="A47" s="52"/>
      <c r="B47" s="53"/>
      <c r="C47" s="53"/>
      <c r="D47" s="54"/>
      <c r="E47" s="53"/>
      <c r="F47" s="54"/>
      <c r="G47" s="54"/>
      <c r="H47" s="54"/>
      <c r="I47" s="54"/>
    </row>
    <row r="48" customFormat="false" ht="91" hidden="false" customHeight="false" outlineLevel="0" collapsed="false">
      <c r="A48" s="52" t="n">
        <v>24</v>
      </c>
      <c r="B48" s="53" t="s">
        <v>384</v>
      </c>
      <c r="C48" s="53" t="s">
        <v>385</v>
      </c>
      <c r="D48" s="54" t="n">
        <v>1</v>
      </c>
      <c r="E48" s="53" t="s">
        <v>64</v>
      </c>
      <c r="F48" s="54" t="n">
        <v>270000</v>
      </c>
      <c r="G48" s="54" t="n">
        <v>30000</v>
      </c>
      <c r="H48" s="54" t="n">
        <f aca="false">ROUND(D48*F48,0)</f>
        <v>270000</v>
      </c>
      <c r="I48" s="54" t="n">
        <f aca="false">ROUND(D48*G48,0)</f>
        <v>30000</v>
      </c>
    </row>
    <row r="50" s="36" customFormat="true" ht="12" hidden="false" customHeight="false" outlineLevel="0" collapsed="false">
      <c r="A50" s="40"/>
      <c r="B50" s="41"/>
      <c r="C50" s="41" t="s">
        <v>81</v>
      </c>
      <c r="D50" s="42"/>
      <c r="E50" s="41"/>
      <c r="F50" s="42"/>
      <c r="G50" s="42"/>
      <c r="H50" s="42" t="n">
        <f aca="false">ROUND(SUM(H2:H49),0)</f>
        <v>9272800</v>
      </c>
      <c r="I50" s="42" t="n">
        <f aca="false">ROUND(SUM(I2:I49),0)</f>
        <v>1023750</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Fa- és műanyag szerkezet elhelyezése</oddHeader>
    <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6" activeCellId="0" sqref="I6"/>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39"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2" t="s">
        <v>53</v>
      </c>
      <c r="E1" s="41" t="s">
        <v>54</v>
      </c>
      <c r="F1" s="42" t="s">
        <v>55</v>
      </c>
      <c r="G1" s="42" t="s">
        <v>56</v>
      </c>
      <c r="H1" s="42" t="s">
        <v>57</v>
      </c>
      <c r="I1" s="42" t="s">
        <v>58</v>
      </c>
    </row>
    <row r="2" customFormat="false" ht="82.05" hidden="false" customHeight="false" outlineLevel="0" collapsed="false">
      <c r="A2" s="38" t="n">
        <v>1</v>
      </c>
      <c r="B2" s="33" t="s">
        <v>386</v>
      </c>
      <c r="C2" s="33" t="s">
        <v>387</v>
      </c>
      <c r="D2" s="39" t="n">
        <v>1</v>
      </c>
      <c r="E2" s="33" t="s">
        <v>64</v>
      </c>
      <c r="F2" s="39" t="n">
        <v>519225</v>
      </c>
      <c r="G2" s="39" t="n">
        <v>96750</v>
      </c>
      <c r="H2" s="39" t="n">
        <f aca="false">ROUND(D2*F2,0)</f>
        <v>519225</v>
      </c>
      <c r="I2" s="39" t="n">
        <f aca="false">ROUND(D2*G2,0)</f>
        <v>96750</v>
      </c>
    </row>
    <row r="4" customFormat="false" ht="82.05" hidden="false" customHeight="false" outlineLevel="0" collapsed="false">
      <c r="A4" s="38" t="n">
        <v>2</v>
      </c>
      <c r="B4" s="33" t="s">
        <v>388</v>
      </c>
      <c r="C4" s="33" t="s">
        <v>389</v>
      </c>
      <c r="D4" s="39" t="n">
        <v>1</v>
      </c>
      <c r="E4" s="33" t="s">
        <v>64</v>
      </c>
      <c r="F4" s="39" t="n">
        <v>296700</v>
      </c>
      <c r="G4" s="39" t="n">
        <v>96750</v>
      </c>
      <c r="H4" s="39" t="n">
        <f aca="false">ROUND(D4*F4,0)</f>
        <v>296700</v>
      </c>
      <c r="I4" s="39" t="n">
        <f aca="false">ROUND(D4*G4,0)</f>
        <v>96750</v>
      </c>
    </row>
    <row r="6" s="36" customFormat="true" ht="12" hidden="false" customHeight="false" outlineLevel="0" collapsed="false">
      <c r="A6" s="40"/>
      <c r="B6" s="41"/>
      <c r="C6" s="41" t="s">
        <v>81</v>
      </c>
      <c r="D6" s="42"/>
      <c r="E6" s="41"/>
      <c r="F6" s="42"/>
      <c r="G6" s="42"/>
      <c r="H6" s="42" t="n">
        <f aca="false">ROUND(SUM(H2:H5),0)</f>
        <v>815925</v>
      </c>
      <c r="I6" s="42" t="n">
        <f aca="false">ROUND(SUM(I2:I5),0)</f>
        <v>193500</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Fém nyílászáró és épületlakatos-szerkezet elhelyezése</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2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5" activeCellId="0" sqref="B5"/>
    </sheetView>
  </sheetViews>
  <sheetFormatPr defaultColWidth="9.16015625" defaultRowHeight="12" zeroHeight="false" outlineLevelRow="0" outlineLevelCol="0"/>
  <cols>
    <col collapsed="false" customWidth="true" hidden="false" outlineLevel="0" max="1" min="1" style="33" width="36.42"/>
    <col collapsed="false" customWidth="true" hidden="false" outlineLevel="0" max="3" min="2" style="33" width="20.68"/>
    <col collapsed="false" customWidth="false" hidden="false" outlineLevel="0" max="16384" min="4" style="33" width="9.16"/>
  </cols>
  <sheetData>
    <row r="1" s="36" customFormat="true" ht="12.65" hidden="false" customHeight="false" outlineLevel="0" collapsed="false">
      <c r="A1" s="34" t="s">
        <v>23</v>
      </c>
      <c r="B1" s="35" t="s">
        <v>24</v>
      </c>
      <c r="C1" s="35" t="s">
        <v>25</v>
      </c>
    </row>
    <row r="2" customFormat="false" ht="12.65" hidden="false" customHeight="false" outlineLevel="0" collapsed="false">
      <c r="A2" s="33" t="s">
        <v>26</v>
      </c>
      <c r="B2" s="33" t="n">
        <f aca="false">'Felvonulási létesítmények'!H22</f>
        <v>293832</v>
      </c>
      <c r="C2" s="33" t="n">
        <f aca="false">'Felvonulási létesítmények'!I22</f>
        <v>2643265</v>
      </c>
    </row>
    <row r="3" customFormat="false" ht="12.65" hidden="false" customHeight="false" outlineLevel="0" collapsed="false">
      <c r="A3" s="33" t="s">
        <v>27</v>
      </c>
      <c r="B3" s="33" t="n">
        <f aca="false">'Zsaluzás és állványozás'!H28</f>
        <v>272444</v>
      </c>
      <c r="C3" s="33" t="n">
        <f aca="false">'Zsaluzás és állványozás'!I28</f>
        <v>7064406</v>
      </c>
    </row>
    <row r="4" customFormat="false" ht="12.65" hidden="false" customHeight="false" outlineLevel="0" collapsed="false">
      <c r="A4" s="33" t="s">
        <v>28</v>
      </c>
      <c r="B4" s="33" t="n">
        <f aca="false">Költségtérítések!H10</f>
        <v>0</v>
      </c>
      <c r="C4" s="33" t="n">
        <f aca="false">Költségtérítések!I10</f>
        <v>737500</v>
      </c>
    </row>
    <row r="5" customFormat="false" ht="12.65" hidden="false" customHeight="false" outlineLevel="0" collapsed="false">
      <c r="A5" s="33" t="s">
        <v>29</v>
      </c>
      <c r="B5" s="33" t="n">
        <f aca="false">'Irtás, föld- és sziklamunka'!H34</f>
        <v>451088</v>
      </c>
      <c r="C5" s="33" t="n">
        <f aca="false">'Irtás, föld- és sziklamunka'!I34</f>
        <v>6411556</v>
      </c>
    </row>
    <row r="6" customFormat="false" ht="12.65" hidden="false" customHeight="false" outlineLevel="0" collapsed="false">
      <c r="A6" s="33" t="s">
        <v>30</v>
      </c>
      <c r="B6" s="33" t="n">
        <f aca="false">Síkalapozás!H28</f>
        <v>3426467</v>
      </c>
      <c r="C6" s="33" t="n">
        <f aca="false">Síkalapozás!I28</f>
        <v>2829587</v>
      </c>
    </row>
    <row r="7" customFormat="false" ht="12.65" hidden="false" customHeight="false" outlineLevel="0" collapsed="false">
      <c r="A7" s="33" t="s">
        <v>31</v>
      </c>
      <c r="B7" s="33" t="n">
        <f aca="false">Mélyalapozás!H4</f>
        <v>632100</v>
      </c>
      <c r="C7" s="33" t="n">
        <f aca="false">Mélyalapozás!I4</f>
        <v>158025</v>
      </c>
    </row>
    <row r="8" customFormat="false" ht="12.65" hidden="false" customHeight="false" outlineLevel="0" collapsed="false">
      <c r="A8" s="33" t="s">
        <v>32</v>
      </c>
      <c r="B8" s="33" t="n">
        <f aca="false">'Helyszíni beton és vasbeton mun'!H30</f>
        <v>5311819</v>
      </c>
      <c r="C8" s="33" t="n">
        <f aca="false">'Helyszíni beton és vasbeton mun'!I30</f>
        <v>2882706</v>
      </c>
    </row>
    <row r="9" customFormat="false" ht="12.65" hidden="false" customHeight="false" outlineLevel="0" collapsed="false">
      <c r="A9" s="33" t="s">
        <v>33</v>
      </c>
      <c r="B9" s="33" t="n">
        <f aca="false">'Előregyártott épületszerkezeti '!H25</f>
        <v>5414349</v>
      </c>
      <c r="C9" s="33" t="n">
        <f aca="false">'Előregyártott épületszerkezeti '!I25</f>
        <v>2148019</v>
      </c>
    </row>
    <row r="10" customFormat="false" ht="12.65" hidden="false" customHeight="false" outlineLevel="0" collapsed="false">
      <c r="A10" s="33" t="s">
        <v>34</v>
      </c>
      <c r="B10" s="33" t="n">
        <f aca="false">'Falazás és egyéb kőművesmunka'!H8</f>
        <v>4973672</v>
      </c>
      <c r="C10" s="33" t="n">
        <f aca="false">'Falazás és egyéb kőművesmunka'!I8</f>
        <v>2086057</v>
      </c>
    </row>
    <row r="11" customFormat="false" ht="12.65" hidden="false" customHeight="false" outlineLevel="0" collapsed="false">
      <c r="A11" s="33" t="s">
        <v>35</v>
      </c>
      <c r="B11" s="33" t="n">
        <f aca="false">Ácsmunka!H18</f>
        <v>1605530</v>
      </c>
      <c r="C11" s="33" t="n">
        <f aca="false">Ácsmunka!I18</f>
        <v>3699184</v>
      </c>
    </row>
    <row r="12" customFormat="false" ht="12.65" hidden="false" customHeight="false" outlineLevel="0" collapsed="false">
      <c r="A12" s="33" t="s">
        <v>36</v>
      </c>
      <c r="B12" s="33" t="n">
        <f aca="false">'Vakolás és rabicolás'!H22</f>
        <v>2502927</v>
      </c>
      <c r="C12" s="33" t="n">
        <f aca="false">'Vakolás és rabicolás'!I22</f>
        <v>3607440</v>
      </c>
    </row>
    <row r="13" customFormat="false" ht="12.65" hidden="false" customHeight="false" outlineLevel="0" collapsed="false">
      <c r="A13" s="33" t="s">
        <v>37</v>
      </c>
      <c r="B13" s="33" t="n">
        <f aca="false">Szárazépítés!H8</f>
        <v>634264</v>
      </c>
      <c r="C13" s="33" t="n">
        <f aca="false">Szárazépítés!I8</f>
        <v>664619</v>
      </c>
    </row>
    <row r="14" customFormat="false" ht="12.65" hidden="false" customHeight="false" outlineLevel="0" collapsed="false">
      <c r="A14" s="33" t="s">
        <v>38</v>
      </c>
      <c r="B14" s="33" t="n">
        <f aca="false">Tetőfedés!H10</f>
        <v>1607772</v>
      </c>
      <c r="C14" s="33" t="n">
        <f aca="false">Tetőfedés!I10</f>
        <v>814601</v>
      </c>
    </row>
    <row r="15" customFormat="false" ht="12.65" hidden="false" customHeight="false" outlineLevel="0" collapsed="false">
      <c r="A15" s="33" t="s">
        <v>39</v>
      </c>
      <c r="B15" s="33" t="n">
        <f aca="false">'Hideg- és melegburkolatok készí'!H34</f>
        <v>3422215</v>
      </c>
      <c r="C15" s="33" t="n">
        <f aca="false">'Hideg- és melegburkolatok készí'!I34</f>
        <v>3189028</v>
      </c>
    </row>
    <row r="16" customFormat="false" ht="12.65" hidden="false" customHeight="false" outlineLevel="0" collapsed="false">
      <c r="A16" s="33" t="s">
        <v>40</v>
      </c>
      <c r="B16" s="33" t="n">
        <f aca="false">Bádogozás!H26</f>
        <v>2014011</v>
      </c>
      <c r="C16" s="33" t="n">
        <f aca="false">Bádogozás!I26</f>
        <v>1405220</v>
      </c>
    </row>
    <row r="17" customFormat="false" ht="12.65" hidden="false" customHeight="false" outlineLevel="0" collapsed="false">
      <c r="A17" s="33" t="s">
        <v>41</v>
      </c>
      <c r="B17" s="33" t="n">
        <f aca="false">'Fa- és műanyag szerkezet elhely'!H50</f>
        <v>9272800</v>
      </c>
      <c r="C17" s="33" t="n">
        <f aca="false">'Fa- és műanyag szerkezet elhely'!I50</f>
        <v>1023750</v>
      </c>
    </row>
    <row r="18" customFormat="false" ht="12.65" hidden="false" customHeight="false" outlineLevel="0" collapsed="false">
      <c r="A18" s="33" t="s">
        <v>42</v>
      </c>
      <c r="B18" s="33" t="n">
        <f aca="false">'Fém nyílászáró és épületlakatos'!H6</f>
        <v>815925</v>
      </c>
      <c r="C18" s="33" t="n">
        <f aca="false">'Fém nyílászáró és épületlakatos'!I6</f>
        <v>193500</v>
      </c>
    </row>
    <row r="19" customFormat="false" ht="12.65" hidden="false" customHeight="false" outlineLevel="0" collapsed="false">
      <c r="A19" s="33" t="s">
        <v>43</v>
      </c>
      <c r="B19" s="33" t="n">
        <f aca="false">Felületképzés!H16</f>
        <v>2250702</v>
      </c>
      <c r="C19" s="33" t="n">
        <f aca="false">Felületképzés!I16</f>
        <v>2193282</v>
      </c>
    </row>
    <row r="20" customFormat="false" ht="12.65" hidden="false" customHeight="false" outlineLevel="0" collapsed="false">
      <c r="A20" s="33" t="s">
        <v>44</v>
      </c>
      <c r="B20" s="33" t="n">
        <f aca="false">Szigetelés!H58</f>
        <v>8031523</v>
      </c>
      <c r="C20" s="33" t="n">
        <f aca="false">Szigetelés!I58</f>
        <v>9247144</v>
      </c>
    </row>
    <row r="21" customFormat="false" ht="12.65" hidden="false" customHeight="false" outlineLevel="0" collapsed="false">
      <c r="A21" s="33" t="s">
        <v>45</v>
      </c>
      <c r="B21" s="33" t="n">
        <f aca="false">'Árnyékolók beépítése'!H8</f>
        <v>731428</v>
      </c>
      <c r="C21" s="33" t="n">
        <f aca="false">'Árnyékolók beépítése'!I8</f>
        <v>118250</v>
      </c>
    </row>
    <row r="22" customFormat="false" ht="19.4" hidden="false" customHeight="false" outlineLevel="0" collapsed="false">
      <c r="A22" s="33" t="s">
        <v>46</v>
      </c>
      <c r="B22" s="33" t="n">
        <f aca="false">'Teraszok,előtér,járda,rámpa,guő'!H68</f>
        <v>14036052</v>
      </c>
      <c r="C22" s="33" t="n">
        <f aca="false">'Teraszok,előtér,járda,rámpa,guő'!I68</f>
        <v>10259701</v>
      </c>
    </row>
    <row r="23" customFormat="false" ht="12" hidden="false" customHeight="false" outlineLevel="0" collapsed="false">
      <c r="A23" s="33" t="s">
        <v>47</v>
      </c>
      <c r="B23" s="33" t="n">
        <f aca="false">'Hulladéktároló,kerítések'!H80</f>
        <v>7331798</v>
      </c>
      <c r="C23" s="33" t="n">
        <f aca="false">'Hulladéktároló,kerítések'!I80</f>
        <v>3650739</v>
      </c>
    </row>
    <row r="24" customFormat="false" ht="12" hidden="false" customHeight="false" outlineLevel="0" collapsed="false">
      <c r="A24" s="33" t="s">
        <v>48</v>
      </c>
      <c r="B24" s="33" t="n">
        <f aca="false">Konyhatechnológia!I20</f>
        <v>0</v>
      </c>
      <c r="C24" s="33" t="n">
        <f aca="false">Konyhatechnológia!J20</f>
        <v>0</v>
      </c>
    </row>
    <row r="25" s="36" customFormat="true" ht="12" hidden="false" customHeight="false" outlineLevel="0" collapsed="false">
      <c r="A25" s="37" t="s">
        <v>49</v>
      </c>
      <c r="B25" s="37" t="n">
        <f aca="false">ROUND(SUM(B2:B24),0)</f>
        <v>75032718</v>
      </c>
      <c r="C25" s="37" t="n">
        <f aca="false">ROUND(SUM(C2:C24),0)</f>
        <v>67027579</v>
      </c>
    </row>
  </sheetData>
  <printOptions headings="false" gridLines="false" gridLinesSet="true" horizontalCentered="false" verticalCentered="false"/>
  <pageMargins left="1" right="1" top="1" bottom="1"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&amp;C&amp;"Arial Narrow,Regular"&amp;10Munkanem összesítő</oddHeader>
    <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1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16" activeCellId="0" sqref="I16"/>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37.3" hidden="false" customHeight="false" outlineLevel="0" collapsed="false">
      <c r="A2" s="38" t="n">
        <v>1</v>
      </c>
      <c r="B2" s="33" t="s">
        <v>390</v>
      </c>
      <c r="C2" s="33" t="s">
        <v>391</v>
      </c>
      <c r="D2" s="43" t="n">
        <v>352.12</v>
      </c>
      <c r="E2" s="33" t="s">
        <v>85</v>
      </c>
      <c r="F2" s="39" t="n">
        <v>483</v>
      </c>
      <c r="G2" s="39" t="n">
        <v>1182</v>
      </c>
      <c r="H2" s="39" t="n">
        <f aca="false">ROUND(D2*F2,0)</f>
        <v>170074</v>
      </c>
      <c r="I2" s="39" t="n">
        <f aca="false">ROUND(D2*G2,0)</f>
        <v>416206</v>
      </c>
    </row>
    <row r="4" customFormat="false" ht="46.25" hidden="false" customHeight="false" outlineLevel="0" collapsed="false">
      <c r="A4" s="38" t="n">
        <v>2</v>
      </c>
      <c r="B4" s="33" t="s">
        <v>392</v>
      </c>
      <c r="C4" s="33" t="s">
        <v>393</v>
      </c>
      <c r="D4" s="43" t="n">
        <v>159.61</v>
      </c>
      <c r="E4" s="33" t="s">
        <v>85</v>
      </c>
      <c r="F4" s="39" t="n">
        <v>1290</v>
      </c>
      <c r="G4" s="39" t="n">
        <v>1182</v>
      </c>
      <c r="H4" s="39" t="n">
        <f aca="false">ROUND(D4*F4,0)</f>
        <v>205897</v>
      </c>
      <c r="I4" s="39" t="n">
        <f aca="false">ROUND(D4*G4,0)</f>
        <v>188659</v>
      </c>
    </row>
    <row r="6" customFormat="false" ht="37.3" hidden="false" customHeight="false" outlineLevel="0" collapsed="false">
      <c r="A6" s="38" t="n">
        <v>3</v>
      </c>
      <c r="B6" s="33" t="s">
        <v>394</v>
      </c>
      <c r="C6" s="33" t="s">
        <v>395</v>
      </c>
      <c r="D6" s="43" t="n">
        <v>143.57</v>
      </c>
      <c r="E6" s="33" t="s">
        <v>85</v>
      </c>
      <c r="F6" s="39" t="n">
        <v>1290</v>
      </c>
      <c r="G6" s="39" t="n">
        <v>1182</v>
      </c>
      <c r="H6" s="39" t="n">
        <f aca="false">ROUND(D6*F6,0)</f>
        <v>185205</v>
      </c>
      <c r="I6" s="39" t="n">
        <f aca="false">ROUND(D6*G6,0)</f>
        <v>169700</v>
      </c>
    </row>
    <row r="8" customFormat="false" ht="37.3" hidden="false" customHeight="false" outlineLevel="0" collapsed="false">
      <c r="A8" s="38" t="n">
        <v>4</v>
      </c>
      <c r="B8" s="33" t="s">
        <v>396</v>
      </c>
      <c r="C8" s="33" t="s">
        <v>397</v>
      </c>
      <c r="D8" s="43" t="n">
        <v>655.3</v>
      </c>
      <c r="E8" s="33" t="s">
        <v>85</v>
      </c>
      <c r="F8" s="39" t="n">
        <v>892</v>
      </c>
      <c r="G8" s="39" t="n">
        <v>537</v>
      </c>
      <c r="H8" s="39" t="n">
        <f aca="false">ROUND(D8*F8,0)</f>
        <v>584528</v>
      </c>
      <c r="I8" s="39" t="n">
        <f aca="false">ROUND(D8*G8,0)</f>
        <v>351896</v>
      </c>
    </row>
    <row r="10" customFormat="false" ht="64.15" hidden="false" customHeight="false" outlineLevel="0" collapsed="false">
      <c r="A10" s="38" t="n">
        <v>5</v>
      </c>
      <c r="B10" s="33" t="s">
        <v>398</v>
      </c>
      <c r="C10" s="33" t="s">
        <v>399</v>
      </c>
      <c r="D10" s="43" t="n">
        <v>655.3</v>
      </c>
      <c r="E10" s="33" t="s">
        <v>85</v>
      </c>
      <c r="F10" s="39" t="n">
        <v>1548</v>
      </c>
      <c r="G10" s="39" t="n">
        <v>1505</v>
      </c>
      <c r="H10" s="39" t="n">
        <f aca="false">ROUND(D10*F10,0)</f>
        <v>1014404</v>
      </c>
      <c r="I10" s="39" t="n">
        <f aca="false">ROUND(D10*G10,0)</f>
        <v>986227</v>
      </c>
    </row>
    <row r="12" customFormat="false" ht="37.3" hidden="false" customHeight="false" outlineLevel="0" collapsed="false">
      <c r="A12" s="38" t="n">
        <v>6</v>
      </c>
      <c r="B12" s="33" t="s">
        <v>400</v>
      </c>
      <c r="C12" s="33" t="s">
        <v>401</v>
      </c>
      <c r="D12" s="43" t="n">
        <v>23.44</v>
      </c>
      <c r="E12" s="33" t="s">
        <v>85</v>
      </c>
      <c r="F12" s="39" t="n">
        <v>3225</v>
      </c>
      <c r="G12" s="39" t="n">
        <v>3225</v>
      </c>
      <c r="H12" s="39" t="n">
        <f aca="false">ROUND(D12*F12,0)</f>
        <v>75594</v>
      </c>
      <c r="I12" s="39" t="n">
        <f aca="false">ROUND(D12*G12,0)</f>
        <v>75594</v>
      </c>
    </row>
    <row r="14" customFormat="false" ht="19.4" hidden="false" customHeight="false" outlineLevel="0" collapsed="false">
      <c r="A14" s="52" t="n">
        <v>7</v>
      </c>
      <c r="B14" s="53" t="s">
        <v>115</v>
      </c>
      <c r="C14" s="53" t="s">
        <v>402</v>
      </c>
      <c r="D14" s="62" t="n">
        <v>1</v>
      </c>
      <c r="E14" s="53" t="s">
        <v>114</v>
      </c>
      <c r="F14" s="54" t="n">
        <v>15000</v>
      </c>
      <c r="G14" s="54" t="n">
        <v>5000</v>
      </c>
      <c r="H14" s="54" t="n">
        <f aca="false">ROUND(D14*F14,0)</f>
        <v>15000</v>
      </c>
      <c r="I14" s="54" t="n">
        <f aca="false">ROUND(D14*G14,0)</f>
        <v>5000</v>
      </c>
    </row>
    <row r="16" s="36" customFormat="true" ht="12" hidden="false" customHeight="false" outlineLevel="0" collapsed="false">
      <c r="A16" s="40"/>
      <c r="B16" s="41"/>
      <c r="C16" s="41" t="s">
        <v>81</v>
      </c>
      <c r="D16" s="44"/>
      <c r="E16" s="41"/>
      <c r="F16" s="42"/>
      <c r="G16" s="42"/>
      <c r="H16" s="42" t="n">
        <f aca="false">ROUND(SUM(H2:H15),0)</f>
        <v>2250702</v>
      </c>
      <c r="I16" s="42" t="n">
        <f aca="false">ROUND(SUM(I2:I15),0)</f>
        <v>2193282</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Felületképzés</oddHeader>
    <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58"/>
  <sheetViews>
    <sheetView showFormulas="false" showGridLines="true" showRowColHeaders="true" showZeros="true" rightToLeft="false" tabSelected="false" showOutlineSymbols="true" defaultGridColor="true" view="normal" topLeftCell="A53" colorId="64" zoomScale="100" zoomScaleNormal="100" zoomScalePageLayoutView="100" workbookViewId="0">
      <selection pane="topLeft" activeCell="I58" activeCellId="0" sqref="I58"/>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37.3" hidden="false" customHeight="false" outlineLevel="0" collapsed="false">
      <c r="A2" s="38" t="n">
        <v>1</v>
      </c>
      <c r="B2" s="33" t="s">
        <v>403</v>
      </c>
      <c r="C2" s="33" t="s">
        <v>404</v>
      </c>
      <c r="D2" s="43" t="n">
        <v>156.84</v>
      </c>
      <c r="E2" s="33" t="s">
        <v>85</v>
      </c>
      <c r="F2" s="39" t="n">
        <v>4945</v>
      </c>
      <c r="G2" s="39" t="n">
        <v>1827</v>
      </c>
      <c r="H2" s="39" t="n">
        <f aca="false">ROUND(D2*F2,0)</f>
        <v>775574</v>
      </c>
      <c r="I2" s="39" t="n">
        <f aca="false">ROUND(D2*G2,0)</f>
        <v>286547</v>
      </c>
    </row>
    <row r="4" customFormat="false" ht="46.25" hidden="false" customHeight="false" outlineLevel="0" collapsed="false">
      <c r="A4" s="38" t="n">
        <v>2</v>
      </c>
      <c r="B4" s="33" t="s">
        <v>405</v>
      </c>
      <c r="C4" s="33" t="s">
        <v>406</v>
      </c>
      <c r="D4" s="43" t="n">
        <v>225.54</v>
      </c>
      <c r="E4" s="33" t="s">
        <v>85</v>
      </c>
      <c r="F4" s="39" t="n">
        <v>182</v>
      </c>
      <c r="G4" s="39" t="n">
        <v>591</v>
      </c>
      <c r="H4" s="39" t="n">
        <f aca="false">ROUND(D4*F4,0)</f>
        <v>41048</v>
      </c>
      <c r="I4" s="39" t="n">
        <f aca="false">ROUND(D4*G4,0)</f>
        <v>133294</v>
      </c>
    </row>
    <row r="6" customFormat="false" ht="46.25" hidden="false" customHeight="false" outlineLevel="0" collapsed="false">
      <c r="A6" s="38" t="n">
        <v>3</v>
      </c>
      <c r="B6" s="33" t="s">
        <v>407</v>
      </c>
      <c r="C6" s="33" t="s">
        <v>408</v>
      </c>
      <c r="D6" s="43" t="n">
        <v>79.84</v>
      </c>
      <c r="E6" s="33" t="s">
        <v>85</v>
      </c>
      <c r="F6" s="39" t="n">
        <v>182</v>
      </c>
      <c r="G6" s="39" t="n">
        <v>591</v>
      </c>
      <c r="H6" s="39" t="n">
        <f aca="false">ROUND(D6*F6,0)</f>
        <v>14531</v>
      </c>
      <c r="I6" s="39" t="n">
        <f aca="false">ROUND(D6*G6,0)</f>
        <v>47185</v>
      </c>
    </row>
    <row r="8" customFormat="false" ht="82.05" hidden="false" customHeight="false" outlineLevel="0" collapsed="false">
      <c r="A8" s="38" t="n">
        <v>4</v>
      </c>
      <c r="B8" s="33" t="s">
        <v>409</v>
      </c>
      <c r="C8" s="33" t="s">
        <v>410</v>
      </c>
      <c r="D8" s="43" t="n">
        <v>55.47</v>
      </c>
      <c r="E8" s="33" t="s">
        <v>85</v>
      </c>
      <c r="F8" s="39" t="n">
        <v>2547</v>
      </c>
      <c r="G8" s="39" t="n">
        <v>4300</v>
      </c>
      <c r="H8" s="39" t="n">
        <f aca="false">ROUND(D8*F8,0)</f>
        <v>141282</v>
      </c>
      <c r="I8" s="39" t="n">
        <f aca="false">ROUND(D8*G8,0)</f>
        <v>238521</v>
      </c>
    </row>
    <row r="10" customFormat="false" ht="82.05" hidden="false" customHeight="false" outlineLevel="0" collapsed="false">
      <c r="A10" s="38" t="n">
        <v>5</v>
      </c>
      <c r="B10" s="33" t="s">
        <v>411</v>
      </c>
      <c r="C10" s="33" t="s">
        <v>412</v>
      </c>
      <c r="D10" s="43" t="n">
        <v>79.84</v>
      </c>
      <c r="E10" s="33" t="s">
        <v>85</v>
      </c>
      <c r="F10" s="39" t="n">
        <v>2547</v>
      </c>
      <c r="G10" s="39" t="n">
        <v>4300</v>
      </c>
      <c r="H10" s="39" t="n">
        <f aca="false">ROUND(D10*F10,0)</f>
        <v>203352</v>
      </c>
      <c r="I10" s="39" t="n">
        <f aca="false">ROUND(D10*G10,0)</f>
        <v>343312</v>
      </c>
    </row>
    <row r="12" customFormat="false" ht="82.05" hidden="false" customHeight="false" outlineLevel="0" collapsed="false">
      <c r="A12" s="38" t="n">
        <v>6</v>
      </c>
      <c r="B12" s="33" t="s">
        <v>413</v>
      </c>
      <c r="C12" s="33" t="s">
        <v>414</v>
      </c>
      <c r="D12" s="43" t="n">
        <v>170.07</v>
      </c>
      <c r="E12" s="33" t="s">
        <v>85</v>
      </c>
      <c r="F12" s="39" t="n">
        <v>2547</v>
      </c>
      <c r="G12" s="39" t="n">
        <v>4300</v>
      </c>
      <c r="H12" s="39" t="n">
        <f aca="false">ROUND(D12*F12,0)</f>
        <v>433168</v>
      </c>
      <c r="I12" s="39" t="n">
        <f aca="false">ROUND(D12*G12,0)</f>
        <v>731301</v>
      </c>
    </row>
    <row r="14" customFormat="false" ht="55.2" hidden="false" customHeight="false" outlineLevel="0" collapsed="false">
      <c r="A14" s="38" t="n">
        <v>7</v>
      </c>
      <c r="B14" s="33" t="s">
        <v>415</v>
      </c>
      <c r="C14" s="33" t="s">
        <v>416</v>
      </c>
      <c r="D14" s="43" t="n">
        <v>170.07</v>
      </c>
      <c r="E14" s="33" t="s">
        <v>85</v>
      </c>
      <c r="F14" s="39" t="n">
        <v>295</v>
      </c>
      <c r="G14" s="39" t="n">
        <v>537</v>
      </c>
      <c r="H14" s="39" t="n">
        <f aca="false">ROUND(D14*F14,0)</f>
        <v>50171</v>
      </c>
      <c r="I14" s="39" t="n">
        <f aca="false">ROUND(D14*G14,0)</f>
        <v>91328</v>
      </c>
    </row>
    <row r="16" customFormat="false" ht="55.2" hidden="false" customHeight="false" outlineLevel="0" collapsed="false">
      <c r="A16" s="38" t="n">
        <v>8</v>
      </c>
      <c r="B16" s="33" t="s">
        <v>417</v>
      </c>
      <c r="C16" s="33" t="s">
        <v>418</v>
      </c>
      <c r="D16" s="43" t="n">
        <v>75.39</v>
      </c>
      <c r="E16" s="33" t="s">
        <v>85</v>
      </c>
      <c r="F16" s="39" t="n">
        <v>387</v>
      </c>
      <c r="G16" s="39" t="n">
        <v>591</v>
      </c>
      <c r="H16" s="39" t="n">
        <f aca="false">ROUND(D16*F16,0)</f>
        <v>29176</v>
      </c>
      <c r="I16" s="39" t="n">
        <f aca="false">ROUND(D16*G16,0)</f>
        <v>44555</v>
      </c>
    </row>
    <row r="18" customFormat="false" ht="108.95" hidden="false" customHeight="false" outlineLevel="0" collapsed="false">
      <c r="A18" s="38" t="n">
        <v>9</v>
      </c>
      <c r="B18" s="33" t="s">
        <v>419</v>
      </c>
      <c r="C18" s="33" t="s">
        <v>420</v>
      </c>
      <c r="D18" s="43" t="n">
        <v>75.39</v>
      </c>
      <c r="E18" s="33" t="s">
        <v>85</v>
      </c>
      <c r="F18" s="39" t="n">
        <v>2472</v>
      </c>
      <c r="G18" s="39" t="n">
        <v>4300</v>
      </c>
      <c r="H18" s="39" t="n">
        <f aca="false">ROUND(D18*F18,0)</f>
        <v>186364</v>
      </c>
      <c r="I18" s="39" t="n">
        <f aca="false">ROUND(D18*G18,0)</f>
        <v>324177</v>
      </c>
    </row>
    <row r="20" customFormat="false" ht="46.25" hidden="false" customHeight="false" outlineLevel="0" collapsed="false">
      <c r="A20" s="38" t="n">
        <v>10</v>
      </c>
      <c r="B20" s="33" t="s">
        <v>421</v>
      </c>
      <c r="C20" s="33" t="s">
        <v>422</v>
      </c>
      <c r="D20" s="43" t="n">
        <v>286.79</v>
      </c>
      <c r="E20" s="33" t="s">
        <v>85</v>
      </c>
      <c r="F20" s="39" t="n">
        <v>102</v>
      </c>
      <c r="G20" s="39" t="n">
        <v>322</v>
      </c>
      <c r="H20" s="39" t="n">
        <f aca="false">ROUND(D20*F20,0)</f>
        <v>29253</v>
      </c>
      <c r="I20" s="39" t="n">
        <f aca="false">ROUND(D20*G20,0)</f>
        <v>92346</v>
      </c>
    </row>
    <row r="22" customFormat="false" ht="73.1" hidden="false" customHeight="false" outlineLevel="0" collapsed="false">
      <c r="A22" s="38" t="n">
        <v>11</v>
      </c>
      <c r="B22" s="33" t="s">
        <v>423</v>
      </c>
      <c r="C22" s="33" t="s">
        <v>424</v>
      </c>
      <c r="D22" s="43" t="n">
        <v>75.39</v>
      </c>
      <c r="E22" s="33" t="s">
        <v>85</v>
      </c>
      <c r="F22" s="39" t="n">
        <v>4595</v>
      </c>
      <c r="G22" s="39" t="n">
        <v>4300</v>
      </c>
      <c r="H22" s="39" t="n">
        <f aca="false">ROUND(D22*F22,0)</f>
        <v>346417</v>
      </c>
      <c r="I22" s="39" t="n">
        <f aca="false">ROUND(D22*G22,0)</f>
        <v>324177</v>
      </c>
    </row>
    <row r="24" customFormat="false" ht="46.25" hidden="false" customHeight="false" outlineLevel="0" collapsed="false">
      <c r="A24" s="38" t="n">
        <v>12</v>
      </c>
      <c r="B24" s="33" t="s">
        <v>425</v>
      </c>
      <c r="C24" s="33" t="s">
        <v>426</v>
      </c>
      <c r="D24" s="43" t="n">
        <v>156.84</v>
      </c>
      <c r="E24" s="33" t="s">
        <v>85</v>
      </c>
      <c r="F24" s="39" t="n">
        <v>628</v>
      </c>
      <c r="G24" s="39" t="n">
        <v>322</v>
      </c>
      <c r="H24" s="39" t="n">
        <f aca="false">ROUND(D24*F24,0)</f>
        <v>98496</v>
      </c>
      <c r="I24" s="39" t="n">
        <f aca="false">ROUND(D24*G24,0)</f>
        <v>50502</v>
      </c>
    </row>
    <row r="26" customFormat="false" ht="46.25" hidden="false" customHeight="false" outlineLevel="0" collapsed="false">
      <c r="A26" s="38" t="n">
        <v>13</v>
      </c>
      <c r="B26" s="33" t="s">
        <v>427</v>
      </c>
      <c r="C26" s="33" t="s">
        <v>428</v>
      </c>
      <c r="D26" s="43" t="n">
        <v>198.8</v>
      </c>
      <c r="E26" s="33" t="s">
        <v>85</v>
      </c>
      <c r="F26" s="39" t="n">
        <v>2687</v>
      </c>
      <c r="G26" s="39" t="n">
        <v>3225</v>
      </c>
      <c r="H26" s="39" t="n">
        <f aca="false">ROUND(D26*F26,0)</f>
        <v>534176</v>
      </c>
      <c r="I26" s="39" t="n">
        <f aca="false">ROUND(D26*G26,0)</f>
        <v>641130</v>
      </c>
    </row>
    <row r="28" customFormat="false" ht="55.2" hidden="false" customHeight="false" outlineLevel="0" collapsed="false">
      <c r="A28" s="38" t="n">
        <v>14</v>
      </c>
      <c r="B28" s="33" t="s">
        <v>429</v>
      </c>
      <c r="C28" s="33" t="s">
        <v>430</v>
      </c>
      <c r="D28" s="43" t="n">
        <v>75.39</v>
      </c>
      <c r="E28" s="33" t="s">
        <v>85</v>
      </c>
      <c r="F28" s="39" t="n">
        <v>8191</v>
      </c>
      <c r="G28" s="39" t="n">
        <v>4300</v>
      </c>
      <c r="H28" s="39" t="n">
        <f aca="false">ROUND(D28*F28,0)</f>
        <v>617519</v>
      </c>
      <c r="I28" s="39" t="n">
        <f aca="false">ROUND(D28*G28,0)</f>
        <v>324177</v>
      </c>
    </row>
    <row r="30" customFormat="false" ht="37.3" hidden="false" customHeight="false" outlineLevel="0" collapsed="false">
      <c r="A30" s="38" t="n">
        <v>15</v>
      </c>
      <c r="B30" s="33" t="s">
        <v>431</v>
      </c>
      <c r="C30" s="33" t="s">
        <v>432</v>
      </c>
      <c r="D30" s="43" t="n">
        <v>3.02</v>
      </c>
      <c r="E30" s="33" t="s">
        <v>121</v>
      </c>
      <c r="F30" s="39" t="n">
        <v>43000</v>
      </c>
      <c r="G30" s="39" t="n">
        <v>43000</v>
      </c>
      <c r="H30" s="39" t="n">
        <f aca="false">ROUND(D30*F30,0)</f>
        <v>129860</v>
      </c>
      <c r="I30" s="39" t="n">
        <f aca="false">ROUND(D30*G30,0)</f>
        <v>129860</v>
      </c>
    </row>
    <row r="32" customFormat="false" ht="64.15" hidden="false" customHeight="false" outlineLevel="0" collapsed="false">
      <c r="A32" s="38" t="n">
        <v>16</v>
      </c>
      <c r="B32" s="33" t="s">
        <v>433</v>
      </c>
      <c r="C32" s="33" t="s">
        <v>434</v>
      </c>
      <c r="D32" s="43" t="n">
        <v>239.81</v>
      </c>
      <c r="E32" s="33" t="s">
        <v>85</v>
      </c>
      <c r="F32" s="39" t="n">
        <v>3117</v>
      </c>
      <c r="G32" s="39" t="n">
        <v>4300</v>
      </c>
      <c r="H32" s="39" t="n">
        <f aca="false">ROUND(D32*F32,0)</f>
        <v>747488</v>
      </c>
      <c r="I32" s="39" t="n">
        <f aca="false">ROUND(D32*G32,0)</f>
        <v>1031183</v>
      </c>
    </row>
    <row r="34" customFormat="false" ht="46.25" hidden="false" customHeight="false" outlineLevel="0" collapsed="false">
      <c r="A34" s="38" t="n">
        <v>17</v>
      </c>
      <c r="B34" s="33" t="s">
        <v>435</v>
      </c>
      <c r="C34" s="33" t="s">
        <v>436</v>
      </c>
      <c r="D34" s="43" t="n">
        <v>79.84</v>
      </c>
      <c r="E34" s="33" t="s">
        <v>85</v>
      </c>
      <c r="F34" s="39" t="n">
        <v>4638</v>
      </c>
      <c r="G34" s="39" t="n">
        <v>4300</v>
      </c>
      <c r="H34" s="39" t="n">
        <f aca="false">ROUND(D34*F34,0)</f>
        <v>370298</v>
      </c>
      <c r="I34" s="39" t="n">
        <f aca="false">ROUND(D34*G34,0)</f>
        <v>343312</v>
      </c>
    </row>
    <row r="36" customFormat="false" ht="55.2" hidden="false" customHeight="false" outlineLevel="0" collapsed="false">
      <c r="A36" s="38" t="n">
        <v>18</v>
      </c>
      <c r="B36" s="33" t="s">
        <v>437</v>
      </c>
      <c r="C36" s="33" t="s">
        <v>438</v>
      </c>
      <c r="D36" s="43" t="n">
        <v>170.07</v>
      </c>
      <c r="E36" s="33" t="s">
        <v>85</v>
      </c>
      <c r="F36" s="39" t="n">
        <v>2660</v>
      </c>
      <c r="G36" s="39" t="n">
        <v>3225</v>
      </c>
      <c r="H36" s="39" t="n">
        <f aca="false">ROUND(D36*F36,0)</f>
        <v>452386</v>
      </c>
      <c r="I36" s="39" t="n">
        <f aca="false">ROUND(D36*G36,0)</f>
        <v>548476</v>
      </c>
    </row>
    <row r="38" customFormat="false" ht="55.2" hidden="false" customHeight="false" outlineLevel="0" collapsed="false">
      <c r="A38" s="38" t="n">
        <v>19</v>
      </c>
      <c r="B38" s="33" t="s">
        <v>439</v>
      </c>
      <c r="C38" s="33" t="s">
        <v>440</v>
      </c>
      <c r="D38" s="43" t="n">
        <v>340.14</v>
      </c>
      <c r="E38" s="33" t="s">
        <v>85</v>
      </c>
      <c r="F38" s="39" t="n">
        <v>2848</v>
      </c>
      <c r="G38" s="39" t="n">
        <v>3225</v>
      </c>
      <c r="H38" s="39" t="n">
        <f aca="false">ROUND(D38*F38,0)</f>
        <v>968719</v>
      </c>
      <c r="I38" s="39" t="n">
        <f aca="false">ROUND(D38*G38,0)</f>
        <v>1096952</v>
      </c>
    </row>
    <row r="40" customFormat="false" ht="46.25" hidden="false" customHeight="false" outlineLevel="0" collapsed="false">
      <c r="A40" s="38" t="n">
        <v>20</v>
      </c>
      <c r="B40" s="33" t="s">
        <v>441</v>
      </c>
      <c r="C40" s="33" t="s">
        <v>442</v>
      </c>
      <c r="D40" s="43" t="n">
        <v>156.84</v>
      </c>
      <c r="E40" s="33" t="s">
        <v>85</v>
      </c>
      <c r="F40" s="39" t="n">
        <v>1999</v>
      </c>
      <c r="G40" s="39" t="n">
        <v>4300</v>
      </c>
      <c r="H40" s="39" t="n">
        <f aca="false">ROUND(D40*F40,0)</f>
        <v>313523</v>
      </c>
      <c r="I40" s="39" t="n">
        <f aca="false">ROUND(D40*G40,0)</f>
        <v>674412</v>
      </c>
    </row>
    <row r="42" customFormat="false" ht="46.25" hidden="false" customHeight="false" outlineLevel="0" collapsed="false">
      <c r="A42" s="38" t="n">
        <v>21</v>
      </c>
      <c r="B42" s="33" t="s">
        <v>443</v>
      </c>
      <c r="C42" s="33" t="s">
        <v>444</v>
      </c>
      <c r="D42" s="43" t="n">
        <v>156.84</v>
      </c>
      <c r="E42" s="33" t="s">
        <v>85</v>
      </c>
      <c r="F42" s="39" t="n">
        <v>3010</v>
      </c>
      <c r="G42" s="39" t="n">
        <v>4300</v>
      </c>
      <c r="H42" s="39" t="n">
        <f aca="false">ROUND(D42*F42,0)</f>
        <v>472088</v>
      </c>
      <c r="I42" s="39" t="n">
        <f aca="false">ROUND(D42*G42,0)</f>
        <v>674412</v>
      </c>
    </row>
    <row r="44" customFormat="false" ht="28.35" hidden="false" customHeight="false" outlineLevel="0" collapsed="false">
      <c r="A44" s="38" t="n">
        <v>22</v>
      </c>
      <c r="B44" s="33" t="s">
        <v>445</v>
      </c>
      <c r="C44" s="33" t="s">
        <v>446</v>
      </c>
      <c r="D44" s="43" t="n">
        <v>185.59</v>
      </c>
      <c r="E44" s="33" t="s">
        <v>61</v>
      </c>
      <c r="F44" s="39" t="n">
        <v>268</v>
      </c>
      <c r="G44" s="39" t="n">
        <v>322</v>
      </c>
      <c r="H44" s="39" t="n">
        <f aca="false">ROUND(D44*F44,0)</f>
        <v>49738</v>
      </c>
      <c r="I44" s="39" t="n">
        <f aca="false">ROUND(D44*G44,0)</f>
        <v>59760</v>
      </c>
    </row>
    <row r="46" customFormat="false" ht="55.2" hidden="false" customHeight="false" outlineLevel="0" collapsed="false">
      <c r="A46" s="38" t="n">
        <v>23</v>
      </c>
      <c r="B46" s="33" t="s">
        <v>447</v>
      </c>
      <c r="C46" s="33" t="s">
        <v>448</v>
      </c>
      <c r="D46" s="43" t="n">
        <v>50.63</v>
      </c>
      <c r="E46" s="33" t="s">
        <v>85</v>
      </c>
      <c r="F46" s="39" t="n">
        <v>5880</v>
      </c>
      <c r="G46" s="39" t="n">
        <v>4300</v>
      </c>
      <c r="H46" s="39" t="n">
        <f aca="false">ROUND(D46*F46,0)</f>
        <v>297704</v>
      </c>
      <c r="I46" s="39" t="n">
        <f aca="false">ROUND(D46*G46,0)</f>
        <v>217709</v>
      </c>
    </row>
    <row r="48" customFormat="false" ht="46.25" hidden="false" customHeight="false" outlineLevel="0" collapsed="false">
      <c r="A48" s="38" t="n">
        <v>24</v>
      </c>
      <c r="B48" s="33" t="s">
        <v>449</v>
      </c>
      <c r="C48" s="33" t="s">
        <v>450</v>
      </c>
      <c r="D48" s="43" t="n">
        <v>47.72</v>
      </c>
      <c r="E48" s="33" t="s">
        <v>85</v>
      </c>
      <c r="F48" s="39" t="n">
        <v>2047</v>
      </c>
      <c r="G48" s="39" t="n">
        <v>2150</v>
      </c>
      <c r="H48" s="39" t="n">
        <f aca="false">ROUND(D48*F48,0)</f>
        <v>97683</v>
      </c>
      <c r="I48" s="39" t="n">
        <f aca="false">ROUND(D48*G48,0)</f>
        <v>102598</v>
      </c>
    </row>
    <row r="50" customFormat="false" ht="46.25" hidden="false" customHeight="false" outlineLevel="0" collapsed="false">
      <c r="A50" s="38" t="n">
        <v>25</v>
      </c>
      <c r="B50" s="33" t="s">
        <v>451</v>
      </c>
      <c r="C50" s="33" t="s">
        <v>452</v>
      </c>
      <c r="D50" s="43" t="n">
        <v>170.07</v>
      </c>
      <c r="E50" s="33" t="s">
        <v>85</v>
      </c>
      <c r="F50" s="39" t="n">
        <v>112</v>
      </c>
      <c r="G50" s="39" t="n">
        <v>322</v>
      </c>
      <c r="H50" s="39" t="n">
        <f aca="false">ROUND(D50*F50,0)</f>
        <v>19048</v>
      </c>
      <c r="I50" s="39" t="n">
        <f aca="false">ROUND(D50*G50,0)</f>
        <v>54763</v>
      </c>
    </row>
    <row r="52" customFormat="false" ht="64.15" hidden="false" customHeight="false" outlineLevel="0" collapsed="false">
      <c r="A52" s="38" t="n">
        <v>26</v>
      </c>
      <c r="B52" s="33" t="s">
        <v>453</v>
      </c>
      <c r="C52" s="33" t="s">
        <v>454</v>
      </c>
      <c r="D52" s="39" t="n">
        <v>354</v>
      </c>
      <c r="E52" s="33" t="s">
        <v>64</v>
      </c>
      <c r="F52" s="39" t="n">
        <v>166</v>
      </c>
      <c r="G52" s="39" t="n">
        <v>107</v>
      </c>
      <c r="H52" s="39" t="n">
        <f aca="false">ROUND(D52*F52,0)</f>
        <v>58764</v>
      </c>
      <c r="I52" s="39" t="n">
        <f aca="false">ROUND(D52*G52,0)</f>
        <v>37878</v>
      </c>
    </row>
    <row r="53" customFormat="false" ht="12" hidden="false" customHeight="false" outlineLevel="0" collapsed="false">
      <c r="D53" s="39"/>
    </row>
    <row r="54" customFormat="false" ht="64.15" hidden="false" customHeight="false" outlineLevel="0" collapsed="false">
      <c r="A54" s="38" t="n">
        <v>27</v>
      </c>
      <c r="B54" s="33" t="s">
        <v>455</v>
      </c>
      <c r="C54" s="33" t="s">
        <v>456</v>
      </c>
      <c r="D54" s="39" t="n">
        <v>1918</v>
      </c>
      <c r="E54" s="33" t="s">
        <v>64</v>
      </c>
      <c r="F54" s="39" t="n">
        <v>102</v>
      </c>
      <c r="G54" s="39" t="n">
        <v>107</v>
      </c>
      <c r="H54" s="39" t="n">
        <f aca="false">ROUND(D54*F54,0)</f>
        <v>195636</v>
      </c>
      <c r="I54" s="39" t="n">
        <f aca="false">ROUND(D54*G54,0)</f>
        <v>205226</v>
      </c>
    </row>
    <row r="56" customFormat="false" ht="37.3" hidden="false" customHeight="false" outlineLevel="0" collapsed="false">
      <c r="A56" s="38" t="n">
        <v>28</v>
      </c>
      <c r="B56" s="33" t="s">
        <v>457</v>
      </c>
      <c r="C56" s="33" t="s">
        <v>458</v>
      </c>
      <c r="D56" s="43" t="n">
        <v>370.28</v>
      </c>
      <c r="E56" s="33" t="s">
        <v>85</v>
      </c>
      <c r="F56" s="39" t="n">
        <v>967</v>
      </c>
      <c r="G56" s="39" t="n">
        <v>1075</v>
      </c>
      <c r="H56" s="39" t="n">
        <f aca="false">ROUND(D56*F56,0)</f>
        <v>358061</v>
      </c>
      <c r="I56" s="39" t="n">
        <f aca="false">ROUND(D56*G56,0)</f>
        <v>398051</v>
      </c>
    </row>
    <row r="58" s="36" customFormat="true" ht="12" hidden="false" customHeight="false" outlineLevel="0" collapsed="false">
      <c r="A58" s="40"/>
      <c r="B58" s="41"/>
      <c r="C58" s="41" t="s">
        <v>81</v>
      </c>
      <c r="D58" s="44"/>
      <c r="E58" s="41"/>
      <c r="F58" s="42"/>
      <c r="G58" s="42"/>
      <c r="H58" s="42" t="n">
        <f aca="false">ROUND(SUM(H2:H57),0)</f>
        <v>8031523</v>
      </c>
      <c r="I58" s="42" t="n">
        <f aca="false">ROUND(SUM(I2:I57),0)</f>
        <v>9247144</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Szigetelés</oddHeader>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8" activeCellId="0" sqref="I8"/>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39"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2" t="s">
        <v>53</v>
      </c>
      <c r="E1" s="41" t="s">
        <v>54</v>
      </c>
      <c r="F1" s="42" t="s">
        <v>55</v>
      </c>
      <c r="G1" s="42" t="s">
        <v>56</v>
      </c>
      <c r="H1" s="42" t="s">
        <v>57</v>
      </c>
      <c r="I1" s="42" t="s">
        <v>58</v>
      </c>
    </row>
    <row r="2" customFormat="false" ht="55.2" hidden="false" customHeight="false" outlineLevel="0" collapsed="false">
      <c r="A2" s="38" t="n">
        <v>1</v>
      </c>
      <c r="B2" s="33" t="s">
        <v>459</v>
      </c>
      <c r="C2" s="33" t="s">
        <v>460</v>
      </c>
      <c r="D2" s="39" t="n">
        <v>4</v>
      </c>
      <c r="E2" s="33" t="s">
        <v>64</v>
      </c>
      <c r="F2" s="39" t="n">
        <v>43537</v>
      </c>
      <c r="G2" s="39" t="n">
        <v>10750</v>
      </c>
      <c r="H2" s="39" t="n">
        <f aca="false">ROUND(D2*F2,0)</f>
        <v>174148</v>
      </c>
      <c r="I2" s="39" t="n">
        <f aca="false">ROUND(D2*G2,0)</f>
        <v>43000</v>
      </c>
    </row>
    <row r="4" customFormat="false" ht="55.2" hidden="false" customHeight="false" outlineLevel="0" collapsed="false">
      <c r="A4" s="38" t="n">
        <v>2</v>
      </c>
      <c r="B4" s="33" t="s">
        <v>461</v>
      </c>
      <c r="C4" s="33" t="s">
        <v>462</v>
      </c>
      <c r="D4" s="39" t="n">
        <v>3</v>
      </c>
      <c r="E4" s="33" t="s">
        <v>64</v>
      </c>
      <c r="F4" s="39" t="n">
        <v>69660</v>
      </c>
      <c r="G4" s="39" t="n">
        <v>10750</v>
      </c>
      <c r="H4" s="39" t="n">
        <f aca="false">ROUND(D4*F4,0)</f>
        <v>208980</v>
      </c>
      <c r="I4" s="39" t="n">
        <f aca="false">ROUND(D4*G4,0)</f>
        <v>32250</v>
      </c>
    </row>
    <row r="6" customFormat="false" ht="55.2" hidden="false" customHeight="false" outlineLevel="0" collapsed="false">
      <c r="A6" s="38" t="n">
        <v>3</v>
      </c>
      <c r="B6" s="33" t="s">
        <v>463</v>
      </c>
      <c r="C6" s="33" t="s">
        <v>464</v>
      </c>
      <c r="D6" s="39" t="n">
        <v>4</v>
      </c>
      <c r="E6" s="33" t="s">
        <v>64</v>
      </c>
      <c r="F6" s="39" t="n">
        <v>87075</v>
      </c>
      <c r="G6" s="39" t="n">
        <v>10750</v>
      </c>
      <c r="H6" s="39" t="n">
        <f aca="false">ROUND(D6*F6,0)</f>
        <v>348300</v>
      </c>
      <c r="I6" s="39" t="n">
        <f aca="false">ROUND(D6*G6,0)</f>
        <v>43000</v>
      </c>
    </row>
    <row r="8" s="36" customFormat="true" ht="12" hidden="false" customHeight="false" outlineLevel="0" collapsed="false">
      <c r="A8" s="40"/>
      <c r="B8" s="41"/>
      <c r="C8" s="41" t="s">
        <v>81</v>
      </c>
      <c r="D8" s="42"/>
      <c r="E8" s="41"/>
      <c r="F8" s="42"/>
      <c r="G8" s="42"/>
      <c r="H8" s="42" t="n">
        <f aca="false">ROUND(SUM(H2:H7),0)</f>
        <v>731428</v>
      </c>
      <c r="I8" s="42" t="n">
        <f aca="false">ROUND(SUM(I2:I7),0)</f>
        <v>118250</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Árnyékolók beépítése</oddHeader>
    <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68"/>
  <sheetViews>
    <sheetView showFormulas="false" showGridLines="true" showRowColHeaders="true" showZeros="true" rightToLeft="false" tabSelected="false" showOutlineSymbols="true" defaultGridColor="true" view="normal" topLeftCell="A46" colorId="64" zoomScale="100" zoomScaleNormal="100" zoomScalePageLayoutView="100" workbookViewId="0">
      <selection pane="topLeft" activeCell="I68" activeCellId="0" sqref="I68"/>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37.3" hidden="false" customHeight="false" outlineLevel="0" collapsed="false">
      <c r="A2" s="38" t="n">
        <v>1</v>
      </c>
      <c r="B2" s="33" t="s">
        <v>83</v>
      </c>
      <c r="C2" s="33" t="s">
        <v>153</v>
      </c>
      <c r="D2" s="43" t="n">
        <v>92.63</v>
      </c>
      <c r="E2" s="33" t="s">
        <v>85</v>
      </c>
      <c r="F2" s="39" t="n">
        <v>0</v>
      </c>
      <c r="G2" s="39" t="n">
        <v>6450</v>
      </c>
      <c r="H2" s="39" t="n">
        <f aca="false">ROUND(D2*F2,0)</f>
        <v>0</v>
      </c>
      <c r="I2" s="39" t="n">
        <f aca="false">ROUND(D2*G2,0)</f>
        <v>597464</v>
      </c>
    </row>
    <row r="4" customFormat="false" ht="19.4" hidden="false" customHeight="false" outlineLevel="0" collapsed="false">
      <c r="A4" s="38" t="n">
        <v>2</v>
      </c>
      <c r="B4" s="33" t="s">
        <v>154</v>
      </c>
      <c r="C4" s="33" t="s">
        <v>155</v>
      </c>
      <c r="D4" s="43" t="n">
        <v>10.73</v>
      </c>
      <c r="E4" s="33" t="s">
        <v>85</v>
      </c>
      <c r="F4" s="39" t="n">
        <v>9137</v>
      </c>
      <c r="G4" s="39" t="n">
        <v>6450</v>
      </c>
      <c r="H4" s="39" t="n">
        <f aca="false">ROUND(D4*F4,0)</f>
        <v>98040</v>
      </c>
      <c r="I4" s="39" t="n">
        <f aca="false">ROUND(D4*G4,0)</f>
        <v>69209</v>
      </c>
    </row>
    <row r="6" customFormat="false" ht="37.3" hidden="false" customHeight="false" outlineLevel="0" collapsed="false">
      <c r="A6" s="38" t="n">
        <v>3</v>
      </c>
      <c r="B6" s="33" t="s">
        <v>156</v>
      </c>
      <c r="C6" s="33" t="s">
        <v>157</v>
      </c>
      <c r="D6" s="43" t="n">
        <v>92.63</v>
      </c>
      <c r="E6" s="33" t="s">
        <v>85</v>
      </c>
      <c r="F6" s="39" t="n">
        <v>0</v>
      </c>
      <c r="G6" s="39" t="n">
        <v>9137</v>
      </c>
      <c r="H6" s="39" t="n">
        <f aca="false">ROUND(D6*F6,0)</f>
        <v>0</v>
      </c>
      <c r="I6" s="39" t="n">
        <f aca="false">ROUND(D6*G6,0)</f>
        <v>846360</v>
      </c>
    </row>
    <row r="8" customFormat="false" ht="28.35" hidden="false" customHeight="false" outlineLevel="0" collapsed="false">
      <c r="A8" s="38" t="n">
        <v>4</v>
      </c>
      <c r="B8" s="33" t="s">
        <v>119</v>
      </c>
      <c r="C8" s="33" t="s">
        <v>120</v>
      </c>
      <c r="D8" s="43" t="n">
        <v>110.58</v>
      </c>
      <c r="E8" s="33" t="s">
        <v>121</v>
      </c>
      <c r="F8" s="39" t="n">
        <v>0</v>
      </c>
      <c r="G8" s="39" t="n">
        <v>2773</v>
      </c>
      <c r="H8" s="39" t="n">
        <f aca="false">ROUND(D8*F8,0)</f>
        <v>0</v>
      </c>
      <c r="I8" s="39" t="n">
        <f aca="false">ROUND(D8*G8,0)</f>
        <v>306638</v>
      </c>
    </row>
    <row r="10" customFormat="false" ht="37.3" hidden="false" customHeight="false" outlineLevel="0" collapsed="false">
      <c r="A10" s="38" t="n">
        <v>5</v>
      </c>
      <c r="B10" s="33" t="s">
        <v>126</v>
      </c>
      <c r="C10" s="33" t="s">
        <v>127</v>
      </c>
      <c r="D10" s="43" t="n">
        <v>80.51</v>
      </c>
      <c r="E10" s="33" t="s">
        <v>121</v>
      </c>
      <c r="F10" s="39" t="n">
        <v>0</v>
      </c>
      <c r="G10" s="39" t="n">
        <v>2773</v>
      </c>
      <c r="H10" s="39" t="n">
        <f aca="false">ROUND(D10*F10,0)</f>
        <v>0</v>
      </c>
      <c r="I10" s="39" t="n">
        <f aca="false">ROUND(D10*G10,0)</f>
        <v>223254</v>
      </c>
    </row>
    <row r="12" customFormat="false" ht="19.4" hidden="false" customHeight="false" outlineLevel="0" collapsed="false">
      <c r="A12" s="38" t="n">
        <v>6</v>
      </c>
      <c r="B12" s="33" t="s">
        <v>132</v>
      </c>
      <c r="C12" s="33" t="s">
        <v>133</v>
      </c>
      <c r="D12" s="43" t="n">
        <v>107.74</v>
      </c>
      <c r="E12" s="33" t="s">
        <v>121</v>
      </c>
      <c r="F12" s="39" t="n">
        <v>0</v>
      </c>
      <c r="G12" s="39" t="n">
        <v>2128</v>
      </c>
      <c r="H12" s="39" t="n">
        <f aca="false">ROUND(D12*F12,0)</f>
        <v>0</v>
      </c>
      <c r="I12" s="39" t="n">
        <f aca="false">ROUND(D12*G12,0)</f>
        <v>229271</v>
      </c>
    </row>
    <row r="14" customFormat="false" ht="19.4" hidden="false" customHeight="false" outlineLevel="0" collapsed="false">
      <c r="A14" s="38" t="n">
        <v>7</v>
      </c>
      <c r="B14" s="33" t="s">
        <v>465</v>
      </c>
      <c r="C14" s="33" t="s">
        <v>466</v>
      </c>
      <c r="D14" s="43" t="n">
        <v>551.2</v>
      </c>
      <c r="E14" s="33" t="s">
        <v>85</v>
      </c>
      <c r="F14" s="39" t="n">
        <v>0</v>
      </c>
      <c r="G14" s="39" t="n">
        <v>537</v>
      </c>
      <c r="H14" s="39" t="n">
        <f aca="false">ROUND(D14*F14,0)</f>
        <v>0</v>
      </c>
      <c r="I14" s="39" t="n">
        <f aca="false">ROUND(D14*G14,0)</f>
        <v>295994</v>
      </c>
    </row>
    <row r="16" customFormat="false" ht="19.4" hidden="false" customHeight="false" outlineLevel="0" collapsed="false">
      <c r="A16" s="38" t="n">
        <v>8</v>
      </c>
      <c r="B16" s="33" t="s">
        <v>141</v>
      </c>
      <c r="C16" s="33" t="s">
        <v>142</v>
      </c>
      <c r="D16" s="43" t="n">
        <v>191.08</v>
      </c>
      <c r="E16" s="33" t="s">
        <v>121</v>
      </c>
      <c r="F16" s="39" t="n">
        <v>0</v>
      </c>
      <c r="G16" s="39" t="n">
        <v>3225</v>
      </c>
      <c r="H16" s="39" t="n">
        <f aca="false">ROUND(D16*F16,0)</f>
        <v>0</v>
      </c>
      <c r="I16" s="39" t="n">
        <f aca="false">ROUND(D16*G16,0)</f>
        <v>616233</v>
      </c>
    </row>
    <row r="18" customFormat="false" ht="12" hidden="false" customHeight="false" outlineLevel="0" collapsed="false">
      <c r="A18" s="38" t="n">
        <v>9</v>
      </c>
      <c r="B18" s="33" t="s">
        <v>143</v>
      </c>
      <c r="C18" s="33" t="s">
        <v>144</v>
      </c>
      <c r="D18" s="43" t="n">
        <v>191.08</v>
      </c>
      <c r="E18" s="33" t="s">
        <v>121</v>
      </c>
      <c r="F18" s="39" t="n">
        <v>0</v>
      </c>
      <c r="G18" s="39" t="n">
        <v>7525</v>
      </c>
      <c r="H18" s="39" t="n">
        <f aca="false">ROUND(D18*F18,0)</f>
        <v>0</v>
      </c>
      <c r="I18" s="39" t="n">
        <f aca="false">ROUND(D18*G18,0)</f>
        <v>1437877</v>
      </c>
    </row>
    <row r="20" customFormat="false" ht="28.35" hidden="false" customHeight="false" outlineLevel="0" collapsed="false">
      <c r="A20" s="38" t="n">
        <v>10</v>
      </c>
      <c r="B20" s="33" t="s">
        <v>467</v>
      </c>
      <c r="C20" s="33" t="s">
        <v>468</v>
      </c>
      <c r="D20" s="43" t="n">
        <v>99.55</v>
      </c>
      <c r="E20" s="33" t="s">
        <v>121</v>
      </c>
      <c r="F20" s="39" t="n">
        <v>6450</v>
      </c>
      <c r="G20" s="39" t="n">
        <v>4300</v>
      </c>
      <c r="H20" s="39" t="n">
        <f aca="false">ROUND(D20*F20,0)</f>
        <v>642098</v>
      </c>
      <c r="I20" s="39" t="n">
        <f aca="false">ROUND(D20*G20,0)</f>
        <v>428065</v>
      </c>
    </row>
    <row r="22" customFormat="false" ht="37.3" hidden="false" customHeight="false" outlineLevel="0" collapsed="false">
      <c r="A22" s="38" t="n">
        <v>11</v>
      </c>
      <c r="B22" s="33" t="s">
        <v>469</v>
      </c>
      <c r="C22" s="33" t="s">
        <v>470</v>
      </c>
      <c r="D22" s="43" t="n">
        <v>8.18</v>
      </c>
      <c r="E22" s="33" t="s">
        <v>121</v>
      </c>
      <c r="F22" s="39" t="n">
        <v>6450</v>
      </c>
      <c r="G22" s="39" t="n">
        <v>4300</v>
      </c>
      <c r="H22" s="39" t="n">
        <f aca="false">ROUND(D22*F22,0)</f>
        <v>52761</v>
      </c>
      <c r="I22" s="39" t="n">
        <f aca="false">ROUND(D22*G22,0)</f>
        <v>35174</v>
      </c>
    </row>
    <row r="24" customFormat="false" ht="28.35" hidden="false" customHeight="false" outlineLevel="0" collapsed="false">
      <c r="A24" s="38" t="n">
        <v>12</v>
      </c>
      <c r="B24" s="33" t="s">
        <v>160</v>
      </c>
      <c r="C24" s="33" t="s">
        <v>161</v>
      </c>
      <c r="D24" s="43" t="n">
        <v>4.47</v>
      </c>
      <c r="E24" s="33" t="s">
        <v>121</v>
      </c>
      <c r="F24" s="39" t="n">
        <v>37625</v>
      </c>
      <c r="G24" s="39" t="n">
        <v>6450</v>
      </c>
      <c r="H24" s="39" t="n">
        <f aca="false">ROUND(D24*F24,0)</f>
        <v>168184</v>
      </c>
      <c r="I24" s="39" t="n">
        <f aca="false">ROUND(D24*G24,0)</f>
        <v>28832</v>
      </c>
    </row>
    <row r="26" customFormat="false" ht="37.3" hidden="false" customHeight="false" outlineLevel="0" collapsed="false">
      <c r="A26" s="38" t="n">
        <v>13</v>
      </c>
      <c r="B26" s="33" t="s">
        <v>471</v>
      </c>
      <c r="C26" s="33" t="s">
        <v>472</v>
      </c>
      <c r="D26" s="67" t="n">
        <v>4.5019</v>
      </c>
      <c r="E26" s="33" t="s">
        <v>168</v>
      </c>
      <c r="F26" s="39" t="n">
        <v>301000</v>
      </c>
      <c r="G26" s="39" t="n">
        <v>118250</v>
      </c>
      <c r="H26" s="39" t="n">
        <f aca="false">ROUND(D26*F26,0)</f>
        <v>1355072</v>
      </c>
      <c r="I26" s="39" t="n">
        <f aca="false">ROUND(D26*G26,0)</f>
        <v>532350</v>
      </c>
    </row>
    <row r="28" customFormat="false" ht="55.2" hidden="false" customHeight="false" outlineLevel="0" collapsed="false">
      <c r="A28" s="38" t="n">
        <v>14</v>
      </c>
      <c r="B28" s="33" t="s">
        <v>473</v>
      </c>
      <c r="C28" s="33" t="s">
        <v>474</v>
      </c>
      <c r="D28" s="43" t="n">
        <v>6.94</v>
      </c>
      <c r="E28" s="33" t="s">
        <v>121</v>
      </c>
      <c r="F28" s="39" t="n">
        <v>39775</v>
      </c>
      <c r="G28" s="39" t="n">
        <v>6450</v>
      </c>
      <c r="H28" s="39" t="n">
        <f aca="false">ROUND(D28*F28,0)</f>
        <v>276039</v>
      </c>
      <c r="I28" s="39" t="n">
        <f aca="false">ROUND(D28*G28,0)</f>
        <v>44763</v>
      </c>
    </row>
    <row r="30" customFormat="false" ht="28.35" hidden="false" customHeight="false" outlineLevel="0" collapsed="false">
      <c r="A30" s="38" t="n">
        <v>15</v>
      </c>
      <c r="B30" s="33" t="s">
        <v>475</v>
      </c>
      <c r="C30" s="33" t="s">
        <v>476</v>
      </c>
      <c r="D30" s="43" t="n">
        <v>43.08</v>
      </c>
      <c r="E30" s="33" t="s">
        <v>121</v>
      </c>
      <c r="F30" s="39" t="n">
        <v>39775</v>
      </c>
      <c r="G30" s="39" t="n">
        <v>6450</v>
      </c>
      <c r="H30" s="39" t="n">
        <f aca="false">ROUND(D30*F30,0)</f>
        <v>1713507</v>
      </c>
      <c r="I30" s="39" t="n">
        <f aca="false">ROUND(D30*G30,0)</f>
        <v>277866</v>
      </c>
    </row>
    <row r="32" customFormat="false" ht="46.25" hidden="false" customHeight="false" outlineLevel="0" collapsed="false">
      <c r="A32" s="38" t="n">
        <v>16</v>
      </c>
      <c r="B32" s="33" t="s">
        <v>477</v>
      </c>
      <c r="C32" s="33" t="s">
        <v>478</v>
      </c>
      <c r="D32" s="43" t="n">
        <v>35.48</v>
      </c>
      <c r="E32" s="33" t="s">
        <v>85</v>
      </c>
      <c r="F32" s="39" t="n">
        <v>4418</v>
      </c>
      <c r="G32" s="39" t="n">
        <v>3225</v>
      </c>
      <c r="H32" s="39" t="n">
        <f aca="false">ROUND(D32*F32,0)</f>
        <v>156751</v>
      </c>
      <c r="I32" s="39" t="n">
        <f aca="false">ROUND(D32*G32,0)</f>
        <v>114423</v>
      </c>
    </row>
    <row r="34" customFormat="false" ht="64.15" hidden="false" customHeight="false" outlineLevel="0" collapsed="false">
      <c r="A34" s="38" t="n">
        <v>17</v>
      </c>
      <c r="B34" s="33" t="s">
        <v>479</v>
      </c>
      <c r="C34" s="33" t="s">
        <v>480</v>
      </c>
      <c r="D34" s="43" t="n">
        <v>35.48</v>
      </c>
      <c r="E34" s="33" t="s">
        <v>85</v>
      </c>
      <c r="F34" s="39" t="n">
        <v>6450</v>
      </c>
      <c r="G34" s="39" t="n">
        <v>9675</v>
      </c>
      <c r="H34" s="39" t="n">
        <f aca="false">ROUND(D34*F34,0)</f>
        <v>228846</v>
      </c>
      <c r="I34" s="39" t="n">
        <f aca="false">ROUND(D34*G34,0)</f>
        <v>343269</v>
      </c>
    </row>
    <row r="36" customFormat="false" ht="37.3" hidden="false" customHeight="false" outlineLevel="0" collapsed="false">
      <c r="A36" s="38" t="n">
        <v>18</v>
      </c>
      <c r="B36" s="33" t="s">
        <v>481</v>
      </c>
      <c r="C36" s="33" t="s">
        <v>482</v>
      </c>
      <c r="D36" s="43" t="n">
        <v>33.13</v>
      </c>
      <c r="E36" s="33" t="s">
        <v>61</v>
      </c>
      <c r="F36" s="39" t="n">
        <v>8062</v>
      </c>
      <c r="G36" s="39" t="n">
        <v>4300</v>
      </c>
      <c r="H36" s="39" t="n">
        <f aca="false">ROUND(D36*F36,0)</f>
        <v>267094</v>
      </c>
      <c r="I36" s="39" t="n">
        <f aca="false">ROUND(D36*G36,0)</f>
        <v>142459</v>
      </c>
    </row>
    <row r="38" customFormat="false" ht="19.4" hidden="false" customHeight="false" outlineLevel="0" collapsed="false">
      <c r="A38" s="38" t="n">
        <v>19</v>
      </c>
      <c r="B38" s="33" t="s">
        <v>483</v>
      </c>
      <c r="C38" s="33" t="s">
        <v>484</v>
      </c>
      <c r="D38" s="43" t="n">
        <v>33.6</v>
      </c>
      <c r="E38" s="33" t="s">
        <v>61</v>
      </c>
      <c r="F38" s="39" t="n">
        <v>9675</v>
      </c>
      <c r="G38" s="39" t="n">
        <v>3225</v>
      </c>
      <c r="H38" s="39" t="n">
        <f aca="false">ROUND(D38*F38,0)</f>
        <v>325080</v>
      </c>
      <c r="I38" s="39" t="n">
        <f aca="false">ROUND(D38*G38,0)</f>
        <v>108360</v>
      </c>
    </row>
    <row r="40" customFormat="false" ht="46.25" hidden="false" customHeight="false" outlineLevel="0" collapsed="false">
      <c r="A40" s="38" t="n">
        <v>20</v>
      </c>
      <c r="B40" s="33" t="s">
        <v>485</v>
      </c>
      <c r="C40" s="33" t="s">
        <v>486</v>
      </c>
      <c r="D40" s="43" t="n">
        <v>7.2</v>
      </c>
      <c r="E40" s="33" t="s">
        <v>61</v>
      </c>
      <c r="F40" s="39" t="n">
        <v>19350</v>
      </c>
      <c r="G40" s="39" t="n">
        <v>5375</v>
      </c>
      <c r="H40" s="39" t="n">
        <f aca="false">ROUND(D40*F40,0)</f>
        <v>139320</v>
      </c>
      <c r="I40" s="39" t="n">
        <f aca="false">ROUND(D40*G40,0)</f>
        <v>38700</v>
      </c>
    </row>
    <row r="42" customFormat="false" ht="19.4" hidden="false" customHeight="false" outlineLevel="0" collapsed="false">
      <c r="A42" s="38" t="n">
        <v>21</v>
      </c>
      <c r="B42" s="33" t="s">
        <v>487</v>
      </c>
      <c r="C42" s="33" t="s">
        <v>488</v>
      </c>
      <c r="D42" s="43" t="n">
        <v>56</v>
      </c>
      <c r="E42" s="33" t="s">
        <v>121</v>
      </c>
      <c r="F42" s="39" t="n">
        <v>24725</v>
      </c>
      <c r="G42" s="39" t="n">
        <v>6450</v>
      </c>
      <c r="H42" s="39" t="n">
        <f aca="false">ROUND(D42*F42,0)</f>
        <v>1384600</v>
      </c>
      <c r="I42" s="39" t="n">
        <f aca="false">ROUND(D42*G42,0)</f>
        <v>361200</v>
      </c>
    </row>
    <row r="44" customFormat="false" ht="37.3" hidden="false" customHeight="false" outlineLevel="0" collapsed="false">
      <c r="A44" s="38" t="n">
        <v>22</v>
      </c>
      <c r="B44" s="33" t="s">
        <v>489</v>
      </c>
      <c r="C44" s="33" t="s">
        <v>490</v>
      </c>
      <c r="D44" s="62" t="n">
        <v>233</v>
      </c>
      <c r="E44" s="33" t="s">
        <v>61</v>
      </c>
      <c r="F44" s="39" t="n">
        <v>1612</v>
      </c>
      <c r="G44" s="39" t="n">
        <v>1612</v>
      </c>
      <c r="H44" s="39" t="n">
        <f aca="false">ROUND(D44*F44,0)</f>
        <v>375596</v>
      </c>
      <c r="I44" s="39" t="n">
        <f aca="false">ROUND(D44*G44,0)</f>
        <v>375596</v>
      </c>
    </row>
    <row r="46" customFormat="false" ht="37.3" hidden="false" customHeight="false" outlineLevel="0" collapsed="false">
      <c r="A46" s="38" t="n">
        <v>23</v>
      </c>
      <c r="B46" s="33" t="s">
        <v>491</v>
      </c>
      <c r="C46" s="33" t="s">
        <v>492</v>
      </c>
      <c r="D46" s="43" t="n">
        <v>448</v>
      </c>
      <c r="E46" s="33" t="s">
        <v>85</v>
      </c>
      <c r="F46" s="39" t="n">
        <v>4515</v>
      </c>
      <c r="G46" s="39" t="n">
        <v>5375</v>
      </c>
      <c r="H46" s="39" t="n">
        <f aca="false">ROUND(D46*F46,0)</f>
        <v>2022720</v>
      </c>
      <c r="I46" s="39" t="n">
        <f aca="false">ROUND(D46*G46,0)</f>
        <v>2408000</v>
      </c>
    </row>
    <row r="48" customFormat="false" ht="91" hidden="false" customHeight="false" outlineLevel="0" collapsed="false">
      <c r="A48" s="38" t="n">
        <v>24</v>
      </c>
      <c r="B48" s="33" t="s">
        <v>493</v>
      </c>
      <c r="C48" s="33" t="s">
        <v>494</v>
      </c>
      <c r="D48" s="43" t="n">
        <v>10</v>
      </c>
      <c r="E48" s="33" t="s">
        <v>85</v>
      </c>
      <c r="F48" s="39" t="n">
        <v>8600</v>
      </c>
      <c r="G48" s="39" t="n">
        <v>4300</v>
      </c>
      <c r="H48" s="39" t="n">
        <f aca="false">ROUND(D48*F48,0)</f>
        <v>86000</v>
      </c>
      <c r="I48" s="39" t="n">
        <f aca="false">ROUND(D48*G48,0)</f>
        <v>43000</v>
      </c>
    </row>
    <row r="49" customFormat="false" ht="26.25" hidden="false" customHeight="true" outlineLevel="0" collapsed="false"/>
    <row r="50" customFormat="false" ht="37.3" hidden="false" customHeight="false" outlineLevel="0" collapsed="false">
      <c r="A50" s="38" t="n">
        <v>25</v>
      </c>
      <c r="B50" s="33" t="s">
        <v>495</v>
      </c>
      <c r="C50" s="33" t="s">
        <v>496</v>
      </c>
      <c r="D50" s="62" t="n">
        <v>12</v>
      </c>
      <c r="E50" s="33" t="s">
        <v>61</v>
      </c>
      <c r="F50" s="39" t="n">
        <v>1612</v>
      </c>
      <c r="G50" s="39" t="n">
        <v>1612</v>
      </c>
      <c r="H50" s="39" t="n">
        <f aca="false">ROUND(D50*F50,0)</f>
        <v>19344</v>
      </c>
      <c r="I50" s="39" t="n">
        <f aca="false">ROUND(D50*G50,0)</f>
        <v>19344</v>
      </c>
    </row>
    <row r="52" customFormat="false" ht="19.4" hidden="false" customHeight="false" outlineLevel="0" collapsed="false">
      <c r="A52" s="52" t="n">
        <v>26</v>
      </c>
      <c r="B52" s="53" t="s">
        <v>497</v>
      </c>
      <c r="C52" s="53" t="s">
        <v>498</v>
      </c>
      <c r="D52" s="54" t="n">
        <v>245</v>
      </c>
      <c r="E52" s="53" t="s">
        <v>61</v>
      </c>
      <c r="F52" s="54" t="n">
        <v>0</v>
      </c>
      <c r="G52" s="54" t="n">
        <v>600</v>
      </c>
      <c r="H52" s="54" t="n">
        <f aca="false">ROUND(D52*F52,0)</f>
        <v>0</v>
      </c>
      <c r="I52" s="54" t="n">
        <f aca="false">ROUND(D52*G52,0)</f>
        <v>147000</v>
      </c>
    </row>
    <row r="53" customFormat="false" ht="12" hidden="false" customHeight="false" outlineLevel="0" collapsed="false">
      <c r="A53" s="52"/>
      <c r="B53" s="53"/>
      <c r="C53" s="53"/>
      <c r="D53" s="54"/>
      <c r="E53" s="53"/>
      <c r="F53" s="54"/>
      <c r="G53" s="54"/>
      <c r="H53" s="54"/>
      <c r="I53" s="54"/>
    </row>
    <row r="54" customFormat="false" ht="19.4" hidden="false" customHeight="false" outlineLevel="0" collapsed="false">
      <c r="A54" s="52" t="n">
        <v>27</v>
      </c>
      <c r="B54" s="53" t="s">
        <v>115</v>
      </c>
      <c r="C54" s="53" t="s">
        <v>499</v>
      </c>
      <c r="D54" s="54" t="n">
        <v>1</v>
      </c>
      <c r="E54" s="53" t="s">
        <v>64</v>
      </c>
      <c r="F54" s="54" t="n">
        <v>210000</v>
      </c>
      <c r="G54" s="54" t="n">
        <v>15750</v>
      </c>
      <c r="H54" s="54" t="n">
        <f aca="false">ROUND(D54*F54,0)</f>
        <v>210000</v>
      </c>
      <c r="I54" s="54" t="n">
        <f aca="false">ROUND(D54*G54,0)</f>
        <v>15750</v>
      </c>
    </row>
    <row r="55" customFormat="false" ht="12" hidden="false" customHeight="false" outlineLevel="0" collapsed="false">
      <c r="A55" s="52"/>
      <c r="B55" s="53"/>
      <c r="C55" s="53"/>
      <c r="D55" s="54"/>
      <c r="E55" s="53"/>
      <c r="F55" s="54"/>
      <c r="G55" s="54"/>
      <c r="H55" s="54"/>
      <c r="I55" s="54"/>
    </row>
    <row r="56" customFormat="false" ht="19.4" hidden="false" customHeight="false" outlineLevel="0" collapsed="false">
      <c r="A56" s="52" t="n">
        <v>28</v>
      </c>
      <c r="B56" s="53" t="s">
        <v>115</v>
      </c>
      <c r="C56" s="53" t="s">
        <v>500</v>
      </c>
      <c r="D56" s="54" t="n">
        <v>1</v>
      </c>
      <c r="E56" s="53" t="s">
        <v>64</v>
      </c>
      <c r="F56" s="54" t="n">
        <v>262500</v>
      </c>
      <c r="G56" s="54" t="n">
        <v>15750</v>
      </c>
      <c r="H56" s="54" t="n">
        <f aca="false">ROUND(D56*F56,0)</f>
        <v>262500</v>
      </c>
      <c r="I56" s="54" t="n">
        <f aca="false">ROUND(D56*G56,0)</f>
        <v>15750</v>
      </c>
    </row>
    <row r="57" customFormat="false" ht="12" hidden="false" customHeight="false" outlineLevel="0" collapsed="false">
      <c r="A57" s="52"/>
      <c r="B57" s="53"/>
      <c r="C57" s="53"/>
      <c r="D57" s="54"/>
      <c r="E57" s="53"/>
      <c r="F57" s="54"/>
      <c r="G57" s="54"/>
      <c r="H57" s="54"/>
      <c r="I57" s="54"/>
    </row>
    <row r="58" customFormat="false" ht="19.4" hidden="false" customHeight="false" outlineLevel="0" collapsed="false">
      <c r="A58" s="52" t="n">
        <v>29</v>
      </c>
      <c r="B58" s="53" t="s">
        <v>115</v>
      </c>
      <c r="C58" s="53" t="s">
        <v>501</v>
      </c>
      <c r="D58" s="54" t="n">
        <v>1</v>
      </c>
      <c r="E58" s="53" t="s">
        <v>64</v>
      </c>
      <c r="F58" s="54" t="n">
        <v>273000</v>
      </c>
      <c r="G58" s="54" t="n">
        <v>15750</v>
      </c>
      <c r="H58" s="54" t="n">
        <f aca="false">ROUND(D58*F58,0)</f>
        <v>273000</v>
      </c>
      <c r="I58" s="54" t="n">
        <f aca="false">ROUND(D58*G58,0)</f>
        <v>15750</v>
      </c>
    </row>
    <row r="59" customFormat="false" ht="12" hidden="false" customHeight="false" outlineLevel="0" collapsed="false">
      <c r="A59" s="52"/>
      <c r="B59" s="53"/>
      <c r="C59" s="53"/>
      <c r="D59" s="54"/>
      <c r="E59" s="53"/>
      <c r="F59" s="54"/>
      <c r="G59" s="54"/>
      <c r="H59" s="54"/>
      <c r="I59" s="54"/>
    </row>
    <row r="60" customFormat="false" ht="19.4" hidden="false" customHeight="false" outlineLevel="0" collapsed="false">
      <c r="A60" s="52" t="n">
        <v>30</v>
      </c>
      <c r="B60" s="53" t="s">
        <v>115</v>
      </c>
      <c r="C60" s="53" t="s">
        <v>502</v>
      </c>
      <c r="D60" s="54" t="n">
        <v>2</v>
      </c>
      <c r="E60" s="53" t="s">
        <v>64</v>
      </c>
      <c r="F60" s="54" t="n">
        <v>168000</v>
      </c>
      <c r="G60" s="54" t="n">
        <v>15750</v>
      </c>
      <c r="H60" s="54" t="n">
        <f aca="false">ROUND(D60*F60,0)</f>
        <v>336000</v>
      </c>
      <c r="I60" s="54" t="n">
        <f aca="false">ROUND(D60*G60,0)</f>
        <v>31500</v>
      </c>
    </row>
    <row r="61" customFormat="false" ht="12" hidden="false" customHeight="false" outlineLevel="0" collapsed="false">
      <c r="A61" s="52"/>
      <c r="B61" s="53"/>
      <c r="C61" s="53"/>
      <c r="D61" s="54"/>
      <c r="E61" s="53"/>
      <c r="F61" s="54"/>
      <c r="G61" s="54"/>
      <c r="H61" s="54"/>
      <c r="I61" s="54"/>
    </row>
    <row r="62" customFormat="false" ht="19.4" hidden="false" customHeight="false" outlineLevel="0" collapsed="false">
      <c r="A62" s="52" t="n">
        <v>31</v>
      </c>
      <c r="B62" s="53" t="s">
        <v>115</v>
      </c>
      <c r="C62" s="53" t="s">
        <v>503</v>
      </c>
      <c r="D62" s="54" t="n">
        <v>1</v>
      </c>
      <c r="E62" s="53" t="s">
        <v>64</v>
      </c>
      <c r="F62" s="54" t="n">
        <v>241500</v>
      </c>
      <c r="G62" s="54" t="n">
        <v>15750</v>
      </c>
      <c r="H62" s="54" t="n">
        <f aca="false">ROUND(D62*F62,0)</f>
        <v>241500</v>
      </c>
      <c r="I62" s="54" t="n">
        <f aca="false">ROUND(D62*G62,0)</f>
        <v>15750</v>
      </c>
    </row>
    <row r="63" customFormat="false" ht="12" hidden="false" customHeight="false" outlineLevel="0" collapsed="false">
      <c r="A63" s="52"/>
      <c r="B63" s="53"/>
      <c r="C63" s="53"/>
      <c r="D63" s="54"/>
      <c r="E63" s="53"/>
      <c r="F63" s="54"/>
      <c r="G63" s="54"/>
      <c r="H63" s="54"/>
      <c r="I63" s="54"/>
    </row>
    <row r="64" customFormat="false" ht="19.4" hidden="false" customHeight="false" outlineLevel="0" collapsed="false">
      <c r="A64" s="52" t="n">
        <v>32</v>
      </c>
      <c r="B64" s="53" t="s">
        <v>115</v>
      </c>
      <c r="C64" s="53" t="s">
        <v>504</v>
      </c>
      <c r="D64" s="54" t="n">
        <v>1</v>
      </c>
      <c r="E64" s="53" t="s">
        <v>64</v>
      </c>
      <c r="F64" s="54" t="n">
        <v>315000</v>
      </c>
      <c r="G64" s="54" t="n">
        <v>15750</v>
      </c>
      <c r="H64" s="54" t="n">
        <f aca="false">ROUND(D64*F64,0)</f>
        <v>315000</v>
      </c>
      <c r="I64" s="54" t="n">
        <f aca="false">ROUND(D64*G64,0)</f>
        <v>15750</v>
      </c>
    </row>
    <row r="65" customFormat="false" ht="12" hidden="false" customHeight="false" outlineLevel="0" collapsed="false">
      <c r="A65" s="52"/>
      <c r="B65" s="53"/>
      <c r="C65" s="53"/>
      <c r="D65" s="54"/>
      <c r="E65" s="53"/>
      <c r="F65" s="54"/>
      <c r="G65" s="54"/>
      <c r="H65" s="54"/>
      <c r="I65" s="54"/>
    </row>
    <row r="66" customFormat="false" ht="28.35" hidden="false" customHeight="false" outlineLevel="0" collapsed="false">
      <c r="A66" s="52" t="n">
        <v>33</v>
      </c>
      <c r="B66" s="53" t="s">
        <v>115</v>
      </c>
      <c r="C66" s="53" t="s">
        <v>505</v>
      </c>
      <c r="D66" s="54" t="n">
        <v>3</v>
      </c>
      <c r="E66" s="53" t="s">
        <v>64</v>
      </c>
      <c r="F66" s="54" t="n">
        <v>1029000</v>
      </c>
      <c r="G66" s="54" t="n">
        <v>26250</v>
      </c>
      <c r="H66" s="54" t="n">
        <f aca="false">ROUND(D66*F66,0)</f>
        <v>3087000</v>
      </c>
      <c r="I66" s="54" t="n">
        <f aca="false">ROUND(D66*G66,0)</f>
        <v>78750</v>
      </c>
    </row>
    <row r="67" customFormat="false" ht="12" hidden="false" customHeight="false" outlineLevel="0" collapsed="false">
      <c r="D67" s="39"/>
    </row>
    <row r="68" s="36" customFormat="true" ht="12" hidden="false" customHeight="false" outlineLevel="0" collapsed="false">
      <c r="A68" s="40"/>
      <c r="B68" s="41"/>
      <c r="C68" s="41" t="s">
        <v>81</v>
      </c>
      <c r="D68" s="44"/>
      <c r="E68" s="41"/>
      <c r="F68" s="42"/>
      <c r="G68" s="42"/>
      <c r="H68" s="42" t="n">
        <f aca="false">ROUND(SUM(H2:H67),0)</f>
        <v>14036052</v>
      </c>
      <c r="I68" s="42" t="n">
        <f aca="false">ROUND(SUM(I2:I67),0)</f>
        <v>10259701</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Roman,Regular"&amp;10Teraszok, előtér, járda, rámpa, hőszivattyú</oddHeader>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8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37.3" hidden="false" customHeight="false" outlineLevel="0" collapsed="false">
      <c r="A2" s="38" t="n">
        <v>1</v>
      </c>
      <c r="B2" s="33" t="s">
        <v>83</v>
      </c>
      <c r="C2" s="33" t="s">
        <v>153</v>
      </c>
      <c r="D2" s="43" t="n">
        <v>3.6</v>
      </c>
      <c r="E2" s="33" t="s">
        <v>85</v>
      </c>
      <c r="F2" s="39" t="n">
        <v>0</v>
      </c>
      <c r="G2" s="39" t="n">
        <v>6450</v>
      </c>
      <c r="H2" s="39" t="n">
        <f aca="false">ROUND(D2*F2,0)</f>
        <v>0</v>
      </c>
      <c r="I2" s="39" t="n">
        <f aca="false">ROUND(D2*G2,0)</f>
        <v>23220</v>
      </c>
    </row>
    <row r="4" customFormat="false" ht="19.4" hidden="false" customHeight="false" outlineLevel="0" collapsed="false">
      <c r="A4" s="38" t="n">
        <v>2</v>
      </c>
      <c r="B4" s="33" t="s">
        <v>154</v>
      </c>
      <c r="C4" s="33" t="s">
        <v>155</v>
      </c>
      <c r="D4" s="43" t="n">
        <v>2.3</v>
      </c>
      <c r="E4" s="33" t="s">
        <v>85</v>
      </c>
      <c r="F4" s="39" t="n">
        <v>9137</v>
      </c>
      <c r="G4" s="39" t="n">
        <v>6450</v>
      </c>
      <c r="H4" s="39" t="n">
        <f aca="false">ROUND(D4*F4,0)</f>
        <v>21015</v>
      </c>
      <c r="I4" s="39" t="n">
        <f aca="false">ROUND(D4*G4,0)</f>
        <v>14835</v>
      </c>
    </row>
    <row r="6" customFormat="false" ht="28.35" hidden="false" customHeight="false" outlineLevel="0" collapsed="false">
      <c r="A6" s="38" t="n">
        <v>3</v>
      </c>
      <c r="B6" s="33" t="s">
        <v>90</v>
      </c>
      <c r="C6" s="33" t="s">
        <v>91</v>
      </c>
      <c r="D6" s="43" t="n">
        <v>3.78</v>
      </c>
      <c r="E6" s="33" t="s">
        <v>85</v>
      </c>
      <c r="F6" s="39" t="n">
        <v>0</v>
      </c>
      <c r="G6" s="39" t="n">
        <v>6772</v>
      </c>
      <c r="H6" s="39" t="n">
        <f aca="false">ROUND(D6*F6,0)</f>
        <v>0</v>
      </c>
      <c r="I6" s="39" t="n">
        <f aca="false">ROUND(D6*G6,0)</f>
        <v>25598</v>
      </c>
    </row>
    <row r="8" customFormat="false" ht="28.35" hidden="false" customHeight="false" outlineLevel="0" collapsed="false">
      <c r="A8" s="38" t="n">
        <v>4</v>
      </c>
      <c r="B8" s="33" t="s">
        <v>92</v>
      </c>
      <c r="C8" s="33" t="s">
        <v>506</v>
      </c>
      <c r="D8" s="43" t="n">
        <v>1.62</v>
      </c>
      <c r="E8" s="33" t="s">
        <v>85</v>
      </c>
      <c r="F8" s="39" t="n">
        <v>11502</v>
      </c>
      <c r="G8" s="39" t="n">
        <v>9782</v>
      </c>
      <c r="H8" s="39" t="n">
        <f aca="false">ROUND(D8*F8,0)</f>
        <v>18633</v>
      </c>
      <c r="I8" s="39" t="n">
        <f aca="false">ROUND(D8*G8,0)</f>
        <v>15847</v>
      </c>
    </row>
    <row r="10" customFormat="false" ht="37.3" hidden="false" customHeight="false" outlineLevel="0" collapsed="false">
      <c r="A10" s="38" t="n">
        <v>5</v>
      </c>
      <c r="B10" s="33" t="s">
        <v>156</v>
      </c>
      <c r="C10" s="33" t="s">
        <v>157</v>
      </c>
      <c r="D10" s="43" t="n">
        <v>3.6</v>
      </c>
      <c r="E10" s="33" t="s">
        <v>85</v>
      </c>
      <c r="F10" s="39" t="n">
        <v>0</v>
      </c>
      <c r="G10" s="39" t="n">
        <v>9137</v>
      </c>
      <c r="H10" s="39" t="n">
        <f aca="false">ROUND(D10*F10,0)</f>
        <v>0</v>
      </c>
      <c r="I10" s="39" t="n">
        <f aca="false">ROUND(D10*G10,0)</f>
        <v>32893</v>
      </c>
    </row>
    <row r="12" customFormat="false" ht="37.3" hidden="false" customHeight="false" outlineLevel="0" collapsed="false">
      <c r="A12" s="38" t="n">
        <v>6</v>
      </c>
      <c r="B12" s="33" t="s">
        <v>104</v>
      </c>
      <c r="C12" s="33" t="s">
        <v>105</v>
      </c>
      <c r="D12" s="43" t="n">
        <v>3.78</v>
      </c>
      <c r="E12" s="33" t="s">
        <v>85</v>
      </c>
      <c r="F12" s="39" t="n">
        <v>0</v>
      </c>
      <c r="G12" s="39" t="n">
        <v>9890</v>
      </c>
      <c r="H12" s="39" t="n">
        <f aca="false">ROUND(D12*F12,0)</f>
        <v>0</v>
      </c>
      <c r="I12" s="39" t="n">
        <f aca="false">ROUND(D12*G12,0)</f>
        <v>37384</v>
      </c>
    </row>
    <row r="14" customFormat="false" ht="37.3" hidden="false" customHeight="false" outlineLevel="0" collapsed="false">
      <c r="A14" s="38" t="n">
        <v>7</v>
      </c>
      <c r="B14" s="33" t="s">
        <v>124</v>
      </c>
      <c r="C14" s="33" t="s">
        <v>125</v>
      </c>
      <c r="D14" s="43" t="n">
        <v>39.74</v>
      </c>
      <c r="E14" s="33" t="s">
        <v>121</v>
      </c>
      <c r="F14" s="39" t="n">
        <v>0</v>
      </c>
      <c r="G14" s="39" t="n">
        <v>2773</v>
      </c>
      <c r="H14" s="39" t="n">
        <f aca="false">ROUND(D14*F14,0)</f>
        <v>0</v>
      </c>
      <c r="I14" s="39" t="n">
        <f aca="false">ROUND(D14*G14,0)</f>
        <v>110199</v>
      </c>
    </row>
    <row r="16" customFormat="false" ht="19.4" hidden="false" customHeight="false" outlineLevel="0" collapsed="false">
      <c r="A16" s="38" t="n">
        <v>8</v>
      </c>
      <c r="B16" s="33" t="s">
        <v>141</v>
      </c>
      <c r="C16" s="33" t="s">
        <v>142</v>
      </c>
      <c r="D16" s="43" t="n">
        <v>39.74</v>
      </c>
      <c r="E16" s="33" t="s">
        <v>121</v>
      </c>
      <c r="F16" s="39" t="n">
        <v>0</v>
      </c>
      <c r="G16" s="39" t="n">
        <v>3225</v>
      </c>
      <c r="H16" s="39" t="n">
        <f aca="false">ROUND(D16*F16,0)</f>
        <v>0</v>
      </c>
      <c r="I16" s="39" t="n">
        <f aca="false">ROUND(D16*G16,0)</f>
        <v>128162</v>
      </c>
    </row>
    <row r="18" customFormat="false" ht="12" hidden="false" customHeight="false" outlineLevel="0" collapsed="false">
      <c r="A18" s="38" t="n">
        <v>9</v>
      </c>
      <c r="B18" s="33" t="s">
        <v>143</v>
      </c>
      <c r="C18" s="33" t="s">
        <v>144</v>
      </c>
      <c r="D18" s="43" t="n">
        <v>39.74</v>
      </c>
      <c r="E18" s="33" t="s">
        <v>121</v>
      </c>
      <c r="F18" s="39" t="n">
        <v>0</v>
      </c>
      <c r="G18" s="39" t="n">
        <v>7525</v>
      </c>
      <c r="H18" s="39" t="n">
        <f aca="false">ROUND(D18*F18,0)</f>
        <v>0</v>
      </c>
      <c r="I18" s="39" t="n">
        <f aca="false">ROUND(D18*G18,0)</f>
        <v>299044</v>
      </c>
    </row>
    <row r="20" customFormat="false" ht="28.35" hidden="false" customHeight="false" outlineLevel="0" collapsed="false">
      <c r="A20" s="38" t="n">
        <v>10</v>
      </c>
      <c r="B20" s="33" t="s">
        <v>158</v>
      </c>
      <c r="C20" s="33" t="s">
        <v>159</v>
      </c>
      <c r="D20" s="43" t="n">
        <v>47.08</v>
      </c>
      <c r="E20" s="33" t="s">
        <v>121</v>
      </c>
      <c r="F20" s="39" t="n">
        <v>39775</v>
      </c>
      <c r="G20" s="39" t="n">
        <v>6450</v>
      </c>
      <c r="H20" s="39" t="n">
        <f aca="false">ROUND(D20*F20,0)</f>
        <v>1872607</v>
      </c>
      <c r="I20" s="39" t="n">
        <f aca="false">ROUND(D20*G20,0)</f>
        <v>303666</v>
      </c>
    </row>
    <row r="22" customFormat="false" ht="37.3" hidden="false" customHeight="false" outlineLevel="0" collapsed="false">
      <c r="A22" s="38" t="n">
        <v>11</v>
      </c>
      <c r="B22" s="33" t="s">
        <v>166</v>
      </c>
      <c r="C22" s="33" t="s">
        <v>167</v>
      </c>
      <c r="D22" s="67" t="n">
        <v>0.037</v>
      </c>
      <c r="E22" s="33" t="s">
        <v>168</v>
      </c>
      <c r="F22" s="39" t="n">
        <v>301000</v>
      </c>
      <c r="G22" s="39" t="n">
        <v>118250</v>
      </c>
      <c r="H22" s="39" t="n">
        <f aca="false">ROUND(D22*F22,0)</f>
        <v>11137</v>
      </c>
      <c r="I22" s="39" t="n">
        <f aca="false">ROUND(D22*G22,0)</f>
        <v>4375</v>
      </c>
    </row>
    <row r="23" customFormat="false" ht="12" hidden="false" customHeight="false" outlineLevel="0" collapsed="false">
      <c r="D23" s="67"/>
    </row>
    <row r="24" customFormat="false" ht="37.3" hidden="false" customHeight="false" outlineLevel="0" collapsed="false">
      <c r="A24" s="38" t="n">
        <v>12</v>
      </c>
      <c r="B24" s="33" t="s">
        <v>171</v>
      </c>
      <c r="C24" s="33" t="s">
        <v>172</v>
      </c>
      <c r="D24" s="67" t="n">
        <v>0.0432</v>
      </c>
      <c r="E24" s="33" t="s">
        <v>168</v>
      </c>
      <c r="F24" s="39" t="n">
        <v>301000</v>
      </c>
      <c r="G24" s="39" t="n">
        <v>118250</v>
      </c>
      <c r="H24" s="39" t="n">
        <f aca="false">ROUND(D24*F24,0)</f>
        <v>13003</v>
      </c>
      <c r="I24" s="39" t="n">
        <f aca="false">ROUND(D24*G24,0)</f>
        <v>5108</v>
      </c>
    </row>
    <row r="25" customFormat="false" ht="12" hidden="false" customHeight="false" outlineLevel="0" collapsed="false">
      <c r="D25" s="67"/>
    </row>
    <row r="26" customFormat="false" ht="37.3" hidden="false" customHeight="false" outlineLevel="0" collapsed="false">
      <c r="A26" s="38" t="n">
        <v>13</v>
      </c>
      <c r="B26" s="33" t="s">
        <v>471</v>
      </c>
      <c r="C26" s="33" t="s">
        <v>472</v>
      </c>
      <c r="D26" s="67" t="n">
        <v>0.0511</v>
      </c>
      <c r="E26" s="33" t="s">
        <v>168</v>
      </c>
      <c r="F26" s="39" t="n">
        <v>301000</v>
      </c>
      <c r="G26" s="39" t="n">
        <v>118250</v>
      </c>
      <c r="H26" s="39" t="n">
        <f aca="false">ROUND(D26*F26,0)</f>
        <v>15381</v>
      </c>
      <c r="I26" s="39" t="n">
        <f aca="false">ROUND(D26*G26,0)</f>
        <v>6043</v>
      </c>
    </row>
    <row r="28" customFormat="false" ht="55.2" hidden="false" customHeight="false" outlineLevel="0" collapsed="false">
      <c r="A28" s="38" t="n">
        <v>14</v>
      </c>
      <c r="B28" s="33" t="s">
        <v>193</v>
      </c>
      <c r="C28" s="33" t="s">
        <v>194</v>
      </c>
      <c r="D28" s="43" t="n">
        <v>0.05</v>
      </c>
      <c r="E28" s="33" t="s">
        <v>121</v>
      </c>
      <c r="F28" s="39" t="n">
        <v>39775</v>
      </c>
      <c r="G28" s="39" t="n">
        <v>6450</v>
      </c>
      <c r="H28" s="39" t="n">
        <f aca="false">ROUND(D28*F28,0)</f>
        <v>1989</v>
      </c>
      <c r="I28" s="39" t="n">
        <f aca="false">ROUND(D28*G28,0)</f>
        <v>323</v>
      </c>
    </row>
    <row r="30" customFormat="false" ht="64.15" hidden="false" customHeight="false" outlineLevel="0" collapsed="false">
      <c r="A30" s="38" t="n">
        <v>15</v>
      </c>
      <c r="B30" s="33" t="s">
        <v>197</v>
      </c>
      <c r="C30" s="33" t="s">
        <v>198</v>
      </c>
      <c r="D30" s="43" t="n">
        <v>0.49</v>
      </c>
      <c r="E30" s="33" t="s">
        <v>121</v>
      </c>
      <c r="F30" s="39" t="n">
        <v>39775</v>
      </c>
      <c r="G30" s="39" t="n">
        <v>6450</v>
      </c>
      <c r="H30" s="39" t="n">
        <f aca="false">ROUND(D30*F30,0)</f>
        <v>19490</v>
      </c>
      <c r="I30" s="39" t="n">
        <f aca="false">ROUND(D30*G30,0)</f>
        <v>3161</v>
      </c>
    </row>
    <row r="32" customFormat="false" ht="28.35" hidden="false" customHeight="false" outlineLevel="0" collapsed="false">
      <c r="A32" s="38" t="n">
        <v>16</v>
      </c>
      <c r="B32" s="33" t="s">
        <v>177</v>
      </c>
      <c r="C32" s="33" t="s">
        <v>178</v>
      </c>
      <c r="D32" s="43" t="n">
        <v>0.54</v>
      </c>
      <c r="E32" s="33" t="s">
        <v>121</v>
      </c>
      <c r="F32" s="39" t="n">
        <v>39775</v>
      </c>
      <c r="G32" s="39" t="n">
        <v>6450</v>
      </c>
      <c r="H32" s="39" t="n">
        <f aca="false">ROUND(D32*F32,0)</f>
        <v>21479</v>
      </c>
      <c r="I32" s="39" t="n">
        <f aca="false">ROUND(D32*G32,0)</f>
        <v>3483</v>
      </c>
    </row>
    <row r="34" customFormat="false" ht="64.15" hidden="false" customHeight="false" outlineLevel="0" collapsed="false">
      <c r="A34" s="38" t="n">
        <v>17</v>
      </c>
      <c r="B34" s="33" t="s">
        <v>227</v>
      </c>
      <c r="C34" s="33" t="s">
        <v>228</v>
      </c>
      <c r="D34" s="43" t="n">
        <v>9.9</v>
      </c>
      <c r="E34" s="33" t="s">
        <v>85</v>
      </c>
      <c r="F34" s="39" t="n">
        <v>16340</v>
      </c>
      <c r="G34" s="39" t="n">
        <v>5912</v>
      </c>
      <c r="H34" s="39" t="n">
        <f aca="false">ROUND(D34*F34,0)</f>
        <v>161766</v>
      </c>
      <c r="I34" s="39" t="n">
        <f aca="false">ROUND(D34*G34,0)</f>
        <v>58529</v>
      </c>
    </row>
    <row r="36" customFormat="false" ht="64.15" hidden="false" customHeight="false" outlineLevel="0" collapsed="false">
      <c r="A36" s="38" t="n">
        <v>18</v>
      </c>
      <c r="B36" s="33" t="s">
        <v>507</v>
      </c>
      <c r="C36" s="33" t="s">
        <v>508</v>
      </c>
      <c r="D36" s="43" t="n">
        <v>0.6</v>
      </c>
      <c r="E36" s="33" t="s">
        <v>85</v>
      </c>
      <c r="F36" s="39" t="n">
        <v>17200</v>
      </c>
      <c r="G36" s="39" t="n">
        <v>6987</v>
      </c>
      <c r="H36" s="39" t="n">
        <f aca="false">ROUND(D36*F36,0)</f>
        <v>10320</v>
      </c>
      <c r="I36" s="39" t="n">
        <f aca="false">ROUND(D36*G36,0)</f>
        <v>4192</v>
      </c>
    </row>
    <row r="38" customFormat="false" ht="37.3" hidden="false" customHeight="false" outlineLevel="0" collapsed="false">
      <c r="A38" s="38" t="n">
        <v>19</v>
      </c>
      <c r="B38" s="33" t="s">
        <v>509</v>
      </c>
      <c r="C38" s="33" t="s">
        <v>510</v>
      </c>
      <c r="D38" s="43" t="n">
        <v>5.25</v>
      </c>
      <c r="E38" s="33" t="s">
        <v>61</v>
      </c>
      <c r="F38" s="39" t="n">
        <v>9137</v>
      </c>
      <c r="G38" s="39" t="n">
        <v>4300</v>
      </c>
      <c r="H38" s="39" t="n">
        <f aca="false">ROUND(D38*F38,0)</f>
        <v>47969</v>
      </c>
      <c r="I38" s="39" t="n">
        <f aca="false">ROUND(D38*G38,0)</f>
        <v>22575</v>
      </c>
    </row>
    <row r="40" customFormat="false" ht="28.35" hidden="false" customHeight="false" outlineLevel="0" collapsed="false">
      <c r="A40" s="38" t="n">
        <v>20</v>
      </c>
      <c r="B40" s="33" t="s">
        <v>249</v>
      </c>
      <c r="C40" s="33" t="s">
        <v>250</v>
      </c>
      <c r="D40" s="43" t="n">
        <v>90.08</v>
      </c>
      <c r="E40" s="33" t="s">
        <v>85</v>
      </c>
      <c r="F40" s="39" t="n">
        <v>161</v>
      </c>
      <c r="G40" s="39" t="n">
        <v>483</v>
      </c>
      <c r="H40" s="39" t="n">
        <f aca="false">ROUND(D40*F40,0)</f>
        <v>14503</v>
      </c>
      <c r="I40" s="39" t="n">
        <f aca="false">ROUND(D40*G40,0)</f>
        <v>43509</v>
      </c>
    </row>
    <row r="42" customFormat="false" ht="55.2" hidden="false" customHeight="false" outlineLevel="0" collapsed="false">
      <c r="A42" s="38" t="n">
        <v>21</v>
      </c>
      <c r="B42" s="33" t="s">
        <v>257</v>
      </c>
      <c r="C42" s="33" t="s">
        <v>258</v>
      </c>
      <c r="D42" s="43" t="n">
        <v>8.28</v>
      </c>
      <c r="E42" s="33" t="s">
        <v>85</v>
      </c>
      <c r="F42" s="39" t="n">
        <v>2408</v>
      </c>
      <c r="G42" s="39" t="n">
        <v>1806</v>
      </c>
      <c r="H42" s="39" t="n">
        <f aca="false">ROUND(D42*F42,0)</f>
        <v>19938</v>
      </c>
      <c r="I42" s="39" t="n">
        <f aca="false">ROUND(D42*G42,0)</f>
        <v>14954</v>
      </c>
    </row>
    <row r="44" customFormat="false" ht="46.25" hidden="false" customHeight="false" outlineLevel="0" collapsed="false">
      <c r="A44" s="38" t="n">
        <v>22</v>
      </c>
      <c r="B44" s="33" t="s">
        <v>259</v>
      </c>
      <c r="C44" s="33" t="s">
        <v>260</v>
      </c>
      <c r="D44" s="43" t="n">
        <v>82.52</v>
      </c>
      <c r="E44" s="33" t="s">
        <v>85</v>
      </c>
      <c r="F44" s="39" t="n">
        <v>6057</v>
      </c>
      <c r="G44" s="39" t="n">
        <v>2257</v>
      </c>
      <c r="H44" s="39" t="n">
        <f aca="false">ROUND(D44*F44,0)</f>
        <v>499824</v>
      </c>
      <c r="I44" s="39" t="n">
        <f aca="false">ROUND(D44*G44,0)</f>
        <v>186248</v>
      </c>
    </row>
    <row r="46" customFormat="false" ht="37.3" hidden="false" customHeight="false" outlineLevel="0" collapsed="false">
      <c r="A46" s="38" t="n">
        <v>23</v>
      </c>
      <c r="B46" s="33" t="s">
        <v>261</v>
      </c>
      <c r="C46" s="33" t="s">
        <v>262</v>
      </c>
      <c r="D46" s="43" t="n">
        <v>90.8</v>
      </c>
      <c r="E46" s="33" t="s">
        <v>85</v>
      </c>
      <c r="F46" s="39" t="n">
        <v>268</v>
      </c>
      <c r="G46" s="39" t="n">
        <v>537</v>
      </c>
      <c r="H46" s="39" t="n">
        <f aca="false">ROUND(D46*F46,0)</f>
        <v>24334</v>
      </c>
      <c r="I46" s="39" t="n">
        <f aca="false">ROUND(D46*G46,0)</f>
        <v>48760</v>
      </c>
    </row>
    <row r="48" customFormat="false" ht="28.35" hidden="false" customHeight="false" outlineLevel="0" collapsed="false">
      <c r="A48" s="38" t="n">
        <v>24</v>
      </c>
      <c r="B48" s="33" t="s">
        <v>263</v>
      </c>
      <c r="C48" s="33" t="s">
        <v>264</v>
      </c>
      <c r="D48" s="43" t="n">
        <v>90.8</v>
      </c>
      <c r="E48" s="33" t="s">
        <v>85</v>
      </c>
      <c r="F48" s="39" t="n">
        <v>537</v>
      </c>
      <c r="G48" s="39" t="n">
        <v>537</v>
      </c>
      <c r="H48" s="39" t="n">
        <f aca="false">ROUND(D48*F48,0)</f>
        <v>48760</v>
      </c>
      <c r="I48" s="39" t="n">
        <f aca="false">ROUND(D48*G48,0)</f>
        <v>48760</v>
      </c>
    </row>
    <row r="50" customFormat="false" ht="55.2" hidden="false" customHeight="false" outlineLevel="0" collapsed="false">
      <c r="A50" s="38" t="n">
        <v>25</v>
      </c>
      <c r="B50" s="33" t="s">
        <v>315</v>
      </c>
      <c r="C50" s="33" t="s">
        <v>316</v>
      </c>
      <c r="D50" s="43" t="n">
        <v>7.44</v>
      </c>
      <c r="E50" s="33" t="s">
        <v>85</v>
      </c>
      <c r="F50" s="39" t="n">
        <v>3466</v>
      </c>
      <c r="G50" s="39" t="n">
        <v>1612</v>
      </c>
      <c r="H50" s="39" t="n">
        <f aca="false">ROUND(D50*F50,0)</f>
        <v>25787</v>
      </c>
      <c r="I50" s="39" t="n">
        <f aca="false">ROUND(D50*G50,0)</f>
        <v>11993</v>
      </c>
    </row>
    <row r="52" customFormat="false" ht="64.15" hidden="false" customHeight="false" outlineLevel="0" collapsed="false">
      <c r="A52" s="38" t="n">
        <v>26</v>
      </c>
      <c r="B52" s="33" t="s">
        <v>317</v>
      </c>
      <c r="C52" s="33" t="s">
        <v>511</v>
      </c>
      <c r="D52" s="43" t="n">
        <v>7.44</v>
      </c>
      <c r="E52" s="33" t="s">
        <v>85</v>
      </c>
      <c r="F52" s="39" t="n">
        <v>9675</v>
      </c>
      <c r="G52" s="39" t="n">
        <v>4300</v>
      </c>
      <c r="H52" s="39" t="n">
        <f aca="false">ROUND(D52*F52,0)</f>
        <v>71982</v>
      </c>
      <c r="I52" s="39" t="n">
        <f aca="false">ROUND(D52*G52,0)</f>
        <v>31992</v>
      </c>
    </row>
    <row r="54" customFormat="false" ht="37.3" hidden="false" customHeight="false" outlineLevel="0" collapsed="false">
      <c r="A54" s="38" t="n">
        <v>27</v>
      </c>
      <c r="B54" s="33" t="s">
        <v>333</v>
      </c>
      <c r="C54" s="33" t="s">
        <v>512</v>
      </c>
      <c r="D54" s="43" t="n">
        <v>1.04</v>
      </c>
      <c r="E54" s="33" t="s">
        <v>61</v>
      </c>
      <c r="F54" s="39" t="n">
        <v>5375</v>
      </c>
      <c r="G54" s="39" t="n">
        <v>3225</v>
      </c>
      <c r="H54" s="39" t="n">
        <f aca="false">ROUND(D54*F54,0)</f>
        <v>5590</v>
      </c>
      <c r="I54" s="39" t="n">
        <f aca="false">ROUND(D54*G54,0)</f>
        <v>3354</v>
      </c>
    </row>
    <row r="56" customFormat="false" ht="19.4" hidden="false" customHeight="false" outlineLevel="0" collapsed="false">
      <c r="A56" s="38" t="n">
        <v>28</v>
      </c>
      <c r="B56" s="33" t="s">
        <v>513</v>
      </c>
      <c r="C56" s="33" t="s">
        <v>514</v>
      </c>
      <c r="D56" s="43" t="n">
        <v>196.8</v>
      </c>
      <c r="E56" s="33" t="s">
        <v>61</v>
      </c>
      <c r="F56" s="39" t="n">
        <v>14512</v>
      </c>
      <c r="G56" s="39" t="n">
        <v>5375</v>
      </c>
      <c r="H56" s="39" t="n">
        <f aca="false">ROUND(D56*F56,0)</f>
        <v>2855962</v>
      </c>
      <c r="I56" s="39" t="n">
        <f aca="false">ROUND(D56*G56,0)</f>
        <v>1057800</v>
      </c>
    </row>
    <row r="58" customFormat="false" ht="28.35" hidden="false" customHeight="false" outlineLevel="0" collapsed="false">
      <c r="A58" s="38" t="n">
        <v>29</v>
      </c>
      <c r="B58" s="33" t="s">
        <v>515</v>
      </c>
      <c r="C58" s="33" t="s">
        <v>516</v>
      </c>
      <c r="D58" s="43" t="n">
        <v>2</v>
      </c>
      <c r="E58" s="33" t="s">
        <v>64</v>
      </c>
      <c r="F58" s="39" t="n">
        <v>69875</v>
      </c>
      <c r="G58" s="39" t="n">
        <v>6450</v>
      </c>
      <c r="H58" s="39" t="n">
        <f aca="false">ROUND(D58*F58,0)</f>
        <v>139750</v>
      </c>
      <c r="I58" s="39" t="n">
        <f aca="false">ROUND(D58*G58,0)</f>
        <v>12900</v>
      </c>
    </row>
    <row r="60" customFormat="false" ht="28.35" hidden="false" customHeight="false" outlineLevel="0" collapsed="false">
      <c r="A60" s="38" t="n">
        <v>30</v>
      </c>
      <c r="B60" s="33" t="s">
        <v>517</v>
      </c>
      <c r="C60" s="33" t="s">
        <v>518</v>
      </c>
      <c r="D60" s="43" t="n">
        <v>1</v>
      </c>
      <c r="E60" s="33" t="s">
        <v>64</v>
      </c>
      <c r="F60" s="39" t="n">
        <v>129000</v>
      </c>
      <c r="G60" s="39" t="n">
        <v>10750</v>
      </c>
      <c r="H60" s="39" t="n">
        <f aca="false">ROUND(D60*F60,0)</f>
        <v>129000</v>
      </c>
      <c r="I60" s="39" t="n">
        <f aca="false">ROUND(D60*G60,0)</f>
        <v>10750</v>
      </c>
    </row>
    <row r="62" customFormat="false" ht="19.4" hidden="false" customHeight="false" outlineLevel="0" collapsed="false">
      <c r="A62" s="38" t="n">
        <v>31</v>
      </c>
      <c r="B62" s="33" t="s">
        <v>519</v>
      </c>
      <c r="C62" s="33" t="s">
        <v>520</v>
      </c>
      <c r="D62" s="43" t="n">
        <v>1</v>
      </c>
      <c r="E62" s="33" t="s">
        <v>64</v>
      </c>
      <c r="F62" s="39" t="n">
        <v>69875</v>
      </c>
      <c r="G62" s="39" t="n">
        <v>6450</v>
      </c>
      <c r="H62" s="39" t="n">
        <f aca="false">ROUND(D62*F62,0)</f>
        <v>69875</v>
      </c>
      <c r="I62" s="39" t="n">
        <f aca="false">ROUND(D62*G62,0)</f>
        <v>6450</v>
      </c>
    </row>
    <row r="64" customFormat="false" ht="19.4" hidden="false" customHeight="false" outlineLevel="0" collapsed="false">
      <c r="A64" s="38" t="n">
        <v>32</v>
      </c>
      <c r="B64" s="33" t="s">
        <v>521</v>
      </c>
      <c r="C64" s="33" t="s">
        <v>522</v>
      </c>
      <c r="D64" s="43" t="n">
        <v>1</v>
      </c>
      <c r="E64" s="33" t="s">
        <v>64</v>
      </c>
      <c r="F64" s="39" t="n">
        <v>161250</v>
      </c>
      <c r="G64" s="39" t="n">
        <v>16125</v>
      </c>
      <c r="H64" s="39" t="n">
        <f aca="false">ROUND(D64*F64,0)</f>
        <v>161250</v>
      </c>
      <c r="I64" s="39" t="n">
        <f aca="false">ROUND(D64*G64,0)</f>
        <v>16125</v>
      </c>
    </row>
    <row r="66" customFormat="false" ht="28.35" hidden="false" customHeight="false" outlineLevel="0" collapsed="false">
      <c r="A66" s="55" t="n">
        <v>33</v>
      </c>
      <c r="B66" s="56" t="s">
        <v>523</v>
      </c>
      <c r="C66" s="56" t="s">
        <v>524</v>
      </c>
      <c r="D66" s="57" t="n">
        <f aca="false">1+1</f>
        <v>2</v>
      </c>
      <c r="E66" s="56" t="s">
        <v>64</v>
      </c>
      <c r="F66" s="58" t="n">
        <v>69875</v>
      </c>
      <c r="G66" s="58" t="n">
        <v>6450</v>
      </c>
      <c r="H66" s="58" t="n">
        <f aca="false">ROUND(D66*F66,0)</f>
        <v>139750</v>
      </c>
      <c r="I66" s="58" t="n">
        <f aca="false">ROUND(D66*G66,0)</f>
        <v>12900</v>
      </c>
    </row>
    <row r="67" customFormat="false" ht="12" hidden="false" customHeight="false" outlineLevel="0" collapsed="false">
      <c r="A67" s="55"/>
      <c r="B67" s="56"/>
      <c r="C67" s="56"/>
      <c r="D67" s="57"/>
      <c r="E67" s="56"/>
      <c r="F67" s="58"/>
      <c r="G67" s="58"/>
      <c r="H67" s="58"/>
      <c r="I67" s="58"/>
    </row>
    <row r="68" customFormat="false" ht="99.95" hidden="false" customHeight="false" outlineLevel="0" collapsed="false">
      <c r="A68" s="55" t="n">
        <v>34</v>
      </c>
      <c r="B68" s="56" t="s">
        <v>525</v>
      </c>
      <c r="C68" s="56" t="s">
        <v>526</v>
      </c>
      <c r="D68" s="57" t="n">
        <f aca="false">29.4+12</f>
        <v>41.4</v>
      </c>
      <c r="E68" s="56" t="s">
        <v>61</v>
      </c>
      <c r="F68" s="58" t="n">
        <v>6127</v>
      </c>
      <c r="G68" s="58" t="n">
        <v>3225</v>
      </c>
      <c r="H68" s="58" t="n">
        <f aca="false">ROUND(D68*F68,0)</f>
        <v>253658</v>
      </c>
      <c r="I68" s="58" t="n">
        <f aca="false">ROUND(D68*G68,0)</f>
        <v>133515</v>
      </c>
    </row>
    <row r="70" customFormat="false" ht="99.95" hidden="false" customHeight="false" outlineLevel="0" collapsed="false">
      <c r="A70" s="38" t="n">
        <v>35</v>
      </c>
      <c r="B70" s="33" t="s">
        <v>527</v>
      </c>
      <c r="C70" s="33" t="s">
        <v>528</v>
      </c>
      <c r="D70" s="43" t="n">
        <v>24.99</v>
      </c>
      <c r="E70" s="33" t="s">
        <v>61</v>
      </c>
      <c r="F70" s="39" t="n">
        <v>6127</v>
      </c>
      <c r="G70" s="39" t="n">
        <v>3225</v>
      </c>
      <c r="H70" s="39" t="n">
        <f aca="false">ROUND(D70*F70,0)</f>
        <v>153114</v>
      </c>
      <c r="I70" s="39" t="n">
        <f aca="false">ROUND(D70*G70,0)</f>
        <v>80593</v>
      </c>
    </row>
    <row r="72" customFormat="false" ht="46.25" hidden="false" customHeight="false" outlineLevel="0" collapsed="false">
      <c r="A72" s="38" t="n">
        <v>36</v>
      </c>
      <c r="B72" s="33" t="s">
        <v>405</v>
      </c>
      <c r="C72" s="33" t="s">
        <v>406</v>
      </c>
      <c r="D72" s="43" t="n">
        <v>2.76</v>
      </c>
      <c r="E72" s="33" t="s">
        <v>85</v>
      </c>
      <c r="F72" s="39" t="n">
        <v>182</v>
      </c>
      <c r="G72" s="39" t="n">
        <v>591</v>
      </c>
      <c r="H72" s="39" t="n">
        <f aca="false">ROUND(D72*F72,0)</f>
        <v>502</v>
      </c>
      <c r="I72" s="39" t="n">
        <f aca="false">ROUND(D72*G72,0)</f>
        <v>1631</v>
      </c>
    </row>
    <row r="74" customFormat="false" ht="82.05" hidden="false" customHeight="false" outlineLevel="0" collapsed="false">
      <c r="A74" s="38" t="n">
        <v>37</v>
      </c>
      <c r="B74" s="33" t="s">
        <v>409</v>
      </c>
      <c r="C74" s="33" t="s">
        <v>410</v>
      </c>
      <c r="D74" s="43" t="n">
        <v>2.76</v>
      </c>
      <c r="E74" s="33" t="s">
        <v>85</v>
      </c>
      <c r="F74" s="39" t="n">
        <v>2547</v>
      </c>
      <c r="G74" s="39" t="n">
        <v>4300</v>
      </c>
      <c r="H74" s="39" t="n">
        <f aca="false">ROUND(D74*F74,0)</f>
        <v>7030</v>
      </c>
      <c r="I74" s="39" t="n">
        <f aca="false">ROUND(D74*G74,0)</f>
        <v>11868</v>
      </c>
    </row>
    <row r="76" customFormat="false" ht="28.35" hidden="false" customHeight="false" outlineLevel="0" collapsed="false">
      <c r="A76" s="52" t="n">
        <v>38</v>
      </c>
      <c r="B76" s="53" t="s">
        <v>115</v>
      </c>
      <c r="C76" s="53" t="s">
        <v>529</v>
      </c>
      <c r="D76" s="62" t="n">
        <v>1</v>
      </c>
      <c r="E76" s="53" t="s">
        <v>64</v>
      </c>
      <c r="F76" s="54" t="n">
        <v>260000</v>
      </c>
      <c r="G76" s="54" t="n">
        <v>30000</v>
      </c>
      <c r="H76" s="54" t="n">
        <f aca="false">ROUND(D76*F76,0)</f>
        <v>260000</v>
      </c>
      <c r="I76" s="54" t="n">
        <f aca="false">ROUND(D76*G76,0)</f>
        <v>30000</v>
      </c>
    </row>
    <row r="77" customFormat="false" ht="12" hidden="false" customHeight="false" outlineLevel="0" collapsed="false">
      <c r="A77" s="52"/>
      <c r="B77" s="53"/>
      <c r="C77" s="53"/>
      <c r="D77" s="62"/>
      <c r="E77" s="53"/>
      <c r="F77" s="54"/>
      <c r="G77" s="54"/>
      <c r="H77" s="54"/>
      <c r="I77" s="54"/>
    </row>
    <row r="78" customFormat="false" ht="55.2" hidden="false" customHeight="false" outlineLevel="0" collapsed="false">
      <c r="A78" s="52" t="n">
        <v>39</v>
      </c>
      <c r="B78" s="53" t="s">
        <v>530</v>
      </c>
      <c r="C78" s="53" t="s">
        <v>531</v>
      </c>
      <c r="D78" s="62" t="n">
        <v>788</v>
      </c>
      <c r="E78" s="53" t="s">
        <v>85</v>
      </c>
      <c r="F78" s="54" t="n">
        <v>300</v>
      </c>
      <c r="G78" s="54" t="n">
        <v>1000</v>
      </c>
      <c r="H78" s="54" t="n">
        <f aca="false">ROUND(D78*F78,0)</f>
        <v>236400</v>
      </c>
      <c r="I78" s="54" t="n">
        <f aca="false">ROUND(D78*G78,0)</f>
        <v>788000</v>
      </c>
    </row>
    <row r="80" s="36" customFormat="true" ht="12" hidden="false" customHeight="false" outlineLevel="0" collapsed="false">
      <c r="A80" s="40"/>
      <c r="B80" s="41"/>
      <c r="C80" s="41" t="s">
        <v>81</v>
      </c>
      <c r="D80" s="44"/>
      <c r="E80" s="41"/>
      <c r="F80" s="42"/>
      <c r="G80" s="42"/>
      <c r="H80" s="42" t="n">
        <f aca="false">ROUND(SUM(H2:H79),0)</f>
        <v>7331798</v>
      </c>
      <c r="I80" s="42" t="n">
        <f aca="false">ROUND(SUM(I2:I79),0)</f>
        <v>3650739</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Roman,Regular"&amp;10Hulladéktároló, kerítések</oddHeader>
    <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66CC"/>
    <pageSetUpPr fitToPage="false"/>
  </sheetPr>
  <dimension ref="A1:J22"/>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I21" activeCellId="0" sqref="I21"/>
    </sheetView>
  </sheetViews>
  <sheetFormatPr defaultColWidth="9.265625" defaultRowHeight="11.25" zeroHeight="false" outlineLevelRow="0" outlineLevelCol="0"/>
  <cols>
    <col collapsed="false" customWidth="true" hidden="false" outlineLevel="0" max="1" min="1" style="76" width="5.16"/>
    <col collapsed="false" customWidth="true" hidden="false" outlineLevel="0" max="2" min="2" style="77" width="3"/>
    <col collapsed="false" customWidth="true" hidden="false" outlineLevel="0" max="3" min="3" style="77" width="18"/>
    <col collapsed="false" customWidth="true" hidden="false" outlineLevel="0" max="4" min="4" style="77" width="43.68"/>
    <col collapsed="false" customWidth="true" hidden="false" outlineLevel="0" max="5" min="5" style="77" width="11.42"/>
    <col collapsed="false" customWidth="true" hidden="false" outlineLevel="0" max="6" min="6" style="77" width="10.68"/>
    <col collapsed="false" customWidth="true" hidden="false" outlineLevel="0" max="7" min="7" style="77" width="10.58"/>
    <col collapsed="false" customWidth="true" hidden="false" outlineLevel="0" max="8" min="8" style="77" width="11.26"/>
    <col collapsed="false" customWidth="true" hidden="false" outlineLevel="0" max="9" min="9" style="77" width="12.68"/>
    <col collapsed="false" customWidth="true" hidden="false" outlineLevel="0" max="10" min="10" style="77" width="10.84"/>
    <col collapsed="false" customWidth="false" hidden="false" outlineLevel="0" max="16384" min="11" style="77" width="9.26"/>
  </cols>
  <sheetData>
    <row r="1" customFormat="false" ht="11.25" hidden="false" customHeight="false" outlineLevel="0" collapsed="false">
      <c r="B1" s="78"/>
      <c r="C1" s="78"/>
      <c r="D1" s="78"/>
      <c r="E1" s="78"/>
      <c r="F1" s="78"/>
      <c r="G1" s="78"/>
      <c r="H1" s="78"/>
      <c r="I1" s="78"/>
      <c r="J1" s="78"/>
    </row>
    <row r="2" s="82" customFormat="true" ht="38.25" hidden="false" customHeight="true" outlineLevel="0" collapsed="false">
      <c r="A2" s="79" t="s">
        <v>532</v>
      </c>
      <c r="B2" s="80" t="s">
        <v>64</v>
      </c>
      <c r="C2" s="80" t="s">
        <v>14</v>
      </c>
      <c r="D2" s="80" t="s">
        <v>533</v>
      </c>
      <c r="E2" s="80" t="s">
        <v>534</v>
      </c>
      <c r="F2" s="81" t="s">
        <v>535</v>
      </c>
      <c r="G2" s="80" t="s">
        <v>536</v>
      </c>
      <c r="H2" s="80" t="s">
        <v>537</v>
      </c>
      <c r="I2" s="80" t="s">
        <v>538</v>
      </c>
      <c r="J2" s="80" t="s">
        <v>539</v>
      </c>
    </row>
    <row r="3" s="84" customFormat="true" ht="11.25" hidden="false" customHeight="false" outlineLevel="0" collapsed="false">
      <c r="A3" s="79"/>
      <c r="B3" s="80"/>
      <c r="C3" s="80"/>
      <c r="D3" s="80"/>
      <c r="E3" s="80"/>
      <c r="F3" s="83" t="s">
        <v>540</v>
      </c>
      <c r="G3" s="80"/>
      <c r="H3" s="80"/>
      <c r="I3" s="80"/>
      <c r="J3" s="80"/>
    </row>
    <row r="4" customFormat="false" ht="28.35" hidden="false" customHeight="false" outlineLevel="0" collapsed="false">
      <c r="A4" s="85" t="s">
        <v>541</v>
      </c>
      <c r="B4" s="86" t="n">
        <v>1</v>
      </c>
      <c r="C4" s="86" t="s">
        <v>542</v>
      </c>
      <c r="D4" s="86" t="s">
        <v>543</v>
      </c>
      <c r="E4" s="87" t="s">
        <v>544</v>
      </c>
      <c r="F4" s="88"/>
      <c r="G4" s="89" t="s">
        <v>545</v>
      </c>
      <c r="H4" s="86"/>
      <c r="I4" s="86" t="n">
        <f aca="false">B4*H4</f>
        <v>0</v>
      </c>
      <c r="J4" s="86" t="n">
        <f aca="false">I4*1.27</f>
        <v>0</v>
      </c>
    </row>
    <row r="5" customFormat="false" ht="37.3" hidden="false" customHeight="false" outlineLevel="0" collapsed="false">
      <c r="A5" s="85" t="s">
        <v>546</v>
      </c>
      <c r="B5" s="86" t="n">
        <v>1</v>
      </c>
      <c r="C5" s="86" t="s">
        <v>547</v>
      </c>
      <c r="D5" s="86" t="s">
        <v>548</v>
      </c>
      <c r="E5" s="86" t="s">
        <v>549</v>
      </c>
      <c r="F5" s="88"/>
      <c r="G5" s="89" t="s">
        <v>545</v>
      </c>
      <c r="H5" s="86"/>
      <c r="I5" s="86" t="n">
        <f aca="false">B5*H5</f>
        <v>0</v>
      </c>
      <c r="J5" s="86" t="n">
        <f aca="false">I5*1.27</f>
        <v>0</v>
      </c>
    </row>
    <row r="6" customFormat="false" ht="28.35" hidden="false" customHeight="false" outlineLevel="0" collapsed="false">
      <c r="A6" s="85" t="s">
        <v>550</v>
      </c>
      <c r="B6" s="86" t="n">
        <v>1</v>
      </c>
      <c r="C6" s="86" t="s">
        <v>551</v>
      </c>
      <c r="D6" s="86" t="s">
        <v>552</v>
      </c>
      <c r="E6" s="86" t="s">
        <v>553</v>
      </c>
      <c r="F6" s="88" t="n">
        <v>1.1</v>
      </c>
      <c r="G6" s="89" t="s">
        <v>545</v>
      </c>
      <c r="H6" s="86"/>
      <c r="I6" s="86" t="n">
        <f aca="false">B6*H6</f>
        <v>0</v>
      </c>
      <c r="J6" s="86" t="n">
        <f aca="false">I6*1.27</f>
        <v>0</v>
      </c>
    </row>
    <row r="7" customFormat="false" ht="28.35" hidden="false" customHeight="false" outlineLevel="0" collapsed="false">
      <c r="A7" s="85" t="s">
        <v>554</v>
      </c>
      <c r="B7" s="86" t="n">
        <v>1</v>
      </c>
      <c r="C7" s="86" t="s">
        <v>555</v>
      </c>
      <c r="D7" s="86" t="s">
        <v>556</v>
      </c>
      <c r="E7" s="86" t="s">
        <v>557</v>
      </c>
      <c r="F7" s="88"/>
      <c r="G7" s="89" t="s">
        <v>545</v>
      </c>
      <c r="H7" s="86"/>
      <c r="I7" s="86" t="n">
        <f aca="false">B7*H7</f>
        <v>0</v>
      </c>
      <c r="J7" s="86" t="n">
        <f aca="false">I7*1.27</f>
        <v>0</v>
      </c>
    </row>
    <row r="8" customFormat="false" ht="28.35" hidden="false" customHeight="false" outlineLevel="0" collapsed="false">
      <c r="A8" s="85" t="s">
        <v>558</v>
      </c>
      <c r="B8" s="86" t="n">
        <v>1</v>
      </c>
      <c r="C8" s="86" t="s">
        <v>559</v>
      </c>
      <c r="D8" s="86" t="s">
        <v>560</v>
      </c>
      <c r="E8" s="86" t="s">
        <v>561</v>
      </c>
      <c r="F8" s="88" t="n">
        <v>3.65</v>
      </c>
      <c r="G8" s="89" t="s">
        <v>545</v>
      </c>
      <c r="H8" s="86"/>
      <c r="I8" s="86" t="n">
        <f aca="false">B8*H8</f>
        <v>0</v>
      </c>
      <c r="J8" s="86" t="n">
        <f aca="false">I8*1.27</f>
        <v>0</v>
      </c>
    </row>
    <row r="9" customFormat="false" ht="28.35" hidden="false" customHeight="false" outlineLevel="0" collapsed="false">
      <c r="A9" s="85"/>
      <c r="B9" s="86" t="n">
        <v>1</v>
      </c>
      <c r="C9" s="86" t="s">
        <v>562</v>
      </c>
      <c r="D9" s="86" t="s">
        <v>563</v>
      </c>
      <c r="E9" s="86" t="s">
        <v>564</v>
      </c>
      <c r="F9" s="88" t="n">
        <v>3.5</v>
      </c>
      <c r="G9" s="89" t="s">
        <v>545</v>
      </c>
      <c r="H9" s="86"/>
      <c r="I9" s="86" t="n">
        <f aca="false">B9*H9</f>
        <v>0</v>
      </c>
      <c r="J9" s="86" t="n">
        <f aca="false">I9*1.27</f>
        <v>0</v>
      </c>
    </row>
    <row r="10" customFormat="false" ht="28.35" hidden="false" customHeight="false" outlineLevel="0" collapsed="false">
      <c r="A10" s="85" t="s">
        <v>565</v>
      </c>
      <c r="B10" s="86" t="n">
        <v>1</v>
      </c>
      <c r="C10" s="86" t="s">
        <v>566</v>
      </c>
      <c r="D10" s="86"/>
      <c r="E10" s="86" t="s">
        <v>567</v>
      </c>
      <c r="F10" s="88" t="n">
        <v>0.25</v>
      </c>
      <c r="G10" s="89" t="s">
        <v>545</v>
      </c>
      <c r="H10" s="86"/>
      <c r="I10" s="86" t="n">
        <f aca="false">B10*H10</f>
        <v>0</v>
      </c>
      <c r="J10" s="86" t="n">
        <f aca="false">I10*1.27</f>
        <v>0</v>
      </c>
    </row>
    <row r="11" customFormat="false" ht="37.3" hidden="false" customHeight="false" outlineLevel="0" collapsed="false">
      <c r="A11" s="85" t="s">
        <v>568</v>
      </c>
      <c r="B11" s="86" t="n">
        <v>1</v>
      </c>
      <c r="C11" s="86" t="s">
        <v>547</v>
      </c>
      <c r="D11" s="86" t="s">
        <v>569</v>
      </c>
      <c r="E11" s="86" t="s">
        <v>570</v>
      </c>
      <c r="F11" s="88"/>
      <c r="G11" s="89" t="s">
        <v>545</v>
      </c>
      <c r="H11" s="86"/>
      <c r="I11" s="86" t="n">
        <f aca="false">B11*H11</f>
        <v>0</v>
      </c>
      <c r="J11" s="86" t="n">
        <f aca="false">I11*1.27</f>
        <v>0</v>
      </c>
    </row>
    <row r="12" customFormat="false" ht="28.35" hidden="false" customHeight="false" outlineLevel="0" collapsed="false">
      <c r="A12" s="85" t="s">
        <v>571</v>
      </c>
      <c r="B12" s="86" t="n">
        <v>1</v>
      </c>
      <c r="C12" s="86" t="s">
        <v>547</v>
      </c>
      <c r="D12" s="86" t="s">
        <v>572</v>
      </c>
      <c r="E12" s="86" t="s">
        <v>573</v>
      </c>
      <c r="F12" s="88"/>
      <c r="G12" s="89" t="s">
        <v>545</v>
      </c>
      <c r="H12" s="86"/>
      <c r="I12" s="86" t="n">
        <f aca="false">B12*H12</f>
        <v>0</v>
      </c>
      <c r="J12" s="86" t="n">
        <f aca="false">I12*1.27</f>
        <v>0</v>
      </c>
    </row>
    <row r="13" customFormat="false" ht="37.3" hidden="false" customHeight="false" outlineLevel="0" collapsed="false">
      <c r="A13" s="85" t="s">
        <v>574</v>
      </c>
      <c r="B13" s="86" t="n">
        <v>1</v>
      </c>
      <c r="C13" s="86" t="s">
        <v>547</v>
      </c>
      <c r="D13" s="86" t="s">
        <v>548</v>
      </c>
      <c r="E13" s="86" t="s">
        <v>573</v>
      </c>
      <c r="F13" s="88"/>
      <c r="G13" s="89" t="s">
        <v>545</v>
      </c>
      <c r="H13" s="86"/>
      <c r="I13" s="86" t="n">
        <f aca="false">B13*H13</f>
        <v>0</v>
      </c>
      <c r="J13" s="86" t="n">
        <f aca="false">I13*1.27</f>
        <v>0</v>
      </c>
    </row>
    <row r="14" customFormat="false" ht="37.3" hidden="false" customHeight="false" outlineLevel="0" collapsed="false">
      <c r="A14" s="85" t="s">
        <v>575</v>
      </c>
      <c r="B14" s="86" t="n">
        <v>1</v>
      </c>
      <c r="C14" s="86" t="s">
        <v>547</v>
      </c>
      <c r="D14" s="86" t="s">
        <v>569</v>
      </c>
      <c r="E14" s="86" t="s">
        <v>576</v>
      </c>
      <c r="F14" s="88"/>
      <c r="G14" s="89" t="s">
        <v>545</v>
      </c>
      <c r="H14" s="86"/>
      <c r="I14" s="86" t="n">
        <f aca="false">B14*H14</f>
        <v>0</v>
      </c>
      <c r="J14" s="86" t="n">
        <f aca="false">I14*1.27</f>
        <v>0</v>
      </c>
    </row>
    <row r="15" customFormat="false" ht="28.35" hidden="false" customHeight="false" outlineLevel="0" collapsed="false">
      <c r="A15" s="85" t="s">
        <v>577</v>
      </c>
      <c r="B15" s="86" t="n">
        <v>1</v>
      </c>
      <c r="C15" s="86" t="s">
        <v>578</v>
      </c>
      <c r="D15" s="86" t="s">
        <v>579</v>
      </c>
      <c r="E15" s="86" t="s">
        <v>580</v>
      </c>
      <c r="F15" s="88"/>
      <c r="G15" s="89" t="s">
        <v>545</v>
      </c>
      <c r="H15" s="86"/>
      <c r="I15" s="86" t="n">
        <f aca="false">B15*H15</f>
        <v>0</v>
      </c>
      <c r="J15" s="86" t="n">
        <f aca="false">I15*1.27</f>
        <v>0</v>
      </c>
    </row>
    <row r="16" customFormat="false" ht="28.35" hidden="false" customHeight="false" outlineLevel="0" collapsed="false">
      <c r="A16" s="85" t="s">
        <v>581</v>
      </c>
      <c r="B16" s="86" t="n">
        <v>1</v>
      </c>
      <c r="C16" s="86" t="s">
        <v>582</v>
      </c>
      <c r="D16" s="86" t="s">
        <v>583</v>
      </c>
      <c r="E16" s="86" t="s">
        <v>584</v>
      </c>
      <c r="F16" s="88" t="n">
        <v>0.2</v>
      </c>
      <c r="G16" s="89" t="s">
        <v>545</v>
      </c>
      <c r="H16" s="86"/>
      <c r="I16" s="86" t="n">
        <f aca="false">B16*H16</f>
        <v>0</v>
      </c>
      <c r="J16" s="86" t="n">
        <f aca="false">I16*1.27</f>
        <v>0</v>
      </c>
    </row>
    <row r="17" customFormat="false" ht="28.35" hidden="false" customHeight="false" outlineLevel="0" collapsed="false">
      <c r="A17" s="85" t="s">
        <v>585</v>
      </c>
      <c r="B17" s="86" t="n">
        <v>1</v>
      </c>
      <c r="C17" s="86" t="s">
        <v>586</v>
      </c>
      <c r="D17" s="86" t="s">
        <v>587</v>
      </c>
      <c r="E17" s="86" t="s">
        <v>588</v>
      </c>
      <c r="F17" s="88" t="n">
        <v>2.6</v>
      </c>
      <c r="G17" s="89" t="s">
        <v>545</v>
      </c>
      <c r="H17" s="86"/>
      <c r="I17" s="86" t="n">
        <f aca="false">B17*H17</f>
        <v>0</v>
      </c>
      <c r="J17" s="86" t="n">
        <f aca="false">I17*1.27</f>
        <v>0</v>
      </c>
    </row>
    <row r="18" customFormat="false" ht="28.35" hidden="false" customHeight="false" outlineLevel="0" collapsed="false">
      <c r="A18" s="85" t="s">
        <v>589</v>
      </c>
      <c r="B18" s="86" t="n">
        <v>1</v>
      </c>
      <c r="C18" s="86" t="s">
        <v>578</v>
      </c>
      <c r="D18" s="86" t="s">
        <v>579</v>
      </c>
      <c r="E18" s="86" t="s">
        <v>590</v>
      </c>
      <c r="F18" s="88"/>
      <c r="G18" s="89" t="s">
        <v>545</v>
      </c>
      <c r="H18" s="86"/>
      <c r="I18" s="86" t="n">
        <f aca="false">B18*H18</f>
        <v>0</v>
      </c>
      <c r="J18" s="86" t="n">
        <f aca="false">I18*1.27</f>
        <v>0</v>
      </c>
    </row>
    <row r="19" customFormat="false" ht="28.35" hidden="false" customHeight="false" outlineLevel="0" collapsed="false">
      <c r="A19" s="85" t="s">
        <v>591</v>
      </c>
      <c r="B19" s="86" t="n">
        <v>2</v>
      </c>
      <c r="C19" s="86" t="s">
        <v>592</v>
      </c>
      <c r="D19" s="86" t="s">
        <v>593</v>
      </c>
      <c r="E19" s="86" t="s">
        <v>594</v>
      </c>
      <c r="F19" s="86"/>
      <c r="G19" s="89" t="s">
        <v>545</v>
      </c>
      <c r="H19" s="86"/>
      <c r="I19" s="86" t="n">
        <f aca="false">B19*H19</f>
        <v>0</v>
      </c>
      <c r="J19" s="86" t="n">
        <f aca="false">I19*1.27</f>
        <v>0</v>
      </c>
    </row>
    <row r="20" customFormat="false" ht="11.25" hidden="false" customHeight="false" outlineLevel="0" collapsed="false">
      <c r="B20" s="78"/>
      <c r="C20" s="78"/>
      <c r="D20" s="78"/>
      <c r="E20" s="78"/>
      <c r="F20" s="78"/>
      <c r="G20" s="78"/>
      <c r="H20" s="78"/>
      <c r="I20" s="78" t="n">
        <f aca="false">SUM(I4:I19)</f>
        <v>0</v>
      </c>
      <c r="J20" s="78" t="n">
        <f aca="false">SUM(J4:J19)</f>
        <v>0</v>
      </c>
    </row>
    <row r="22" customFormat="false" ht="12.75" hidden="false" customHeight="true" outlineLevel="0" collapsed="false">
      <c r="B22" s="90" t="s">
        <v>595</v>
      </c>
      <c r="C22" s="90"/>
      <c r="D22" s="90"/>
      <c r="E22" s="90"/>
      <c r="F22" s="90"/>
      <c r="G22" s="90"/>
      <c r="H22" s="90"/>
      <c r="I22" s="90"/>
      <c r="J22" s="90"/>
    </row>
  </sheetData>
  <mergeCells count="10">
    <mergeCell ref="A2:A3"/>
    <mergeCell ref="B2:B3"/>
    <mergeCell ref="C2:C3"/>
    <mergeCell ref="D2:D3"/>
    <mergeCell ref="E2:E3"/>
    <mergeCell ref="G2:G3"/>
    <mergeCell ref="H2:H3"/>
    <mergeCell ref="I2:I3"/>
    <mergeCell ref="J2:J3"/>
    <mergeCell ref="B22:J22"/>
  </mergeCells>
  <printOptions headings="false" gridLines="false" gridLinesSet="true" horizontalCentered="false" verticalCentered="false"/>
  <pageMargins left="0.7" right="0.7" top="0.75" bottom="0.75" header="0.3" footer="0.511811023622047"/>
  <pageSetup paperSize="9" scale="95" fitToWidth="1" fitToHeight="1" pageOrder="downThenOver" orientation="landscape" blackAndWhite="false" draft="false" cellComments="none" horizontalDpi="300" verticalDpi="300" copies="1"/>
  <headerFooter differentFirst="false" differentOddEven="false">
    <oddHeader>&amp;L&amp;"Times New Roman,Regular"Konyhatecnológia</oddHeader>
    <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2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10" activeCellId="0" sqref="J10"/>
    </sheetView>
  </sheetViews>
  <sheetFormatPr defaultColWidth="8.59765625" defaultRowHeight="14.25" zeroHeight="false" outlineLevelRow="0" outlineLevelCol="0"/>
  <cols>
    <col collapsed="false" customWidth="true" hidden="false" outlineLevel="0" max="3" min="3" style="0" width="33.26"/>
  </cols>
  <sheetData>
    <row r="1" customFormat="false" ht="19.4" hidden="false" customHeight="false" outlineLevel="0" collapsed="false">
      <c r="A1" s="40" t="s">
        <v>50</v>
      </c>
      <c r="B1" s="41" t="s">
        <v>51</v>
      </c>
      <c r="C1" s="41" t="s">
        <v>52</v>
      </c>
      <c r="D1" s="44" t="s">
        <v>53</v>
      </c>
      <c r="E1" s="41" t="s">
        <v>54</v>
      </c>
      <c r="F1" s="42" t="s">
        <v>55</v>
      </c>
      <c r="G1" s="42" t="s">
        <v>56</v>
      </c>
      <c r="H1" s="42" t="s">
        <v>57</v>
      </c>
      <c r="I1" s="42" t="s">
        <v>58</v>
      </c>
    </row>
    <row r="2" customFormat="false" ht="14.25" hidden="false" customHeight="false" outlineLevel="0" collapsed="false">
      <c r="C2" s="91" t="s">
        <v>596</v>
      </c>
    </row>
    <row r="3" customFormat="false" ht="28.35" hidden="false" customHeight="false" outlineLevel="0" collapsed="false">
      <c r="A3" s="55" t="n">
        <v>33</v>
      </c>
      <c r="B3" s="56" t="s">
        <v>523</v>
      </c>
      <c r="C3" s="56" t="s">
        <v>524</v>
      </c>
      <c r="D3" s="57" t="n">
        <v>1</v>
      </c>
      <c r="E3" s="56" t="s">
        <v>64</v>
      </c>
      <c r="F3" s="58" t="n">
        <v>69875</v>
      </c>
      <c r="G3" s="58" t="n">
        <v>6450</v>
      </c>
      <c r="H3" s="58" t="n">
        <f aca="false">ROUND(D3*F3,0)</f>
        <v>69875</v>
      </c>
      <c r="I3" s="58" t="n">
        <f aca="false">ROUND(D3*G3,0)</f>
        <v>6450</v>
      </c>
    </row>
    <row r="4" customFormat="false" ht="99.95" hidden="false" customHeight="false" outlineLevel="0" collapsed="false">
      <c r="A4" s="55" t="n">
        <v>34</v>
      </c>
      <c r="B4" s="56" t="s">
        <v>525</v>
      </c>
      <c r="C4" s="56" t="s">
        <v>526</v>
      </c>
      <c r="D4" s="57" t="n">
        <v>12</v>
      </c>
      <c r="E4" s="56" t="s">
        <v>61</v>
      </c>
      <c r="F4" s="58" t="n">
        <v>6127</v>
      </c>
      <c r="G4" s="58" t="n">
        <v>3225</v>
      </c>
      <c r="H4" s="58" t="n">
        <f aca="false">ROUND(D4*F4,0)</f>
        <v>73524</v>
      </c>
      <c r="I4" s="58" t="n">
        <f aca="false">ROUND(D4*G4,0)</f>
        <v>38700</v>
      </c>
    </row>
    <row r="5" customFormat="false" ht="14.25" hidden="false" customHeight="false" outlineLevel="0" collapsed="false">
      <c r="H5" s="92" t="n">
        <f aca="false">SUM(H3:H4)</f>
        <v>143399</v>
      </c>
      <c r="I5" s="92" t="n">
        <f aca="false">SUM(I3:I4)</f>
        <v>45150</v>
      </c>
    </row>
    <row r="6" customFormat="false" ht="14.25" hidden="false" customHeight="false" outlineLevel="0" collapsed="false">
      <c r="H6" s="93" t="n">
        <f aca="false">H5+I5</f>
        <v>188549</v>
      </c>
      <c r="I6" s="93"/>
    </row>
    <row r="7" customFormat="false" ht="14.25" hidden="false" customHeight="false" outlineLevel="0" collapsed="false">
      <c r="C7" s="94" t="s">
        <v>597</v>
      </c>
    </row>
    <row r="8" customFormat="false" ht="28.35" hidden="false" customHeight="false" outlineLevel="0" collapsed="false">
      <c r="A8" s="95" t="n">
        <v>1</v>
      </c>
      <c r="B8" s="94" t="s">
        <v>119</v>
      </c>
      <c r="C8" s="94" t="s">
        <v>120</v>
      </c>
      <c r="D8" s="96" t="n">
        <v>12</v>
      </c>
      <c r="E8" s="94" t="s">
        <v>121</v>
      </c>
      <c r="F8" s="97" t="n">
        <v>0</v>
      </c>
      <c r="G8" s="97" t="n">
        <v>2773</v>
      </c>
      <c r="H8" s="97" t="n">
        <f aca="false">ROUND(D8*F8,0)</f>
        <v>0</v>
      </c>
      <c r="I8" s="97" t="n">
        <f aca="false">ROUND(D8*G8,0)</f>
        <v>33276</v>
      </c>
    </row>
    <row r="9" customFormat="false" ht="37.3" hidden="false" customHeight="false" outlineLevel="0" collapsed="false">
      <c r="A9" s="95" t="n">
        <v>3</v>
      </c>
      <c r="B9" s="94" t="s">
        <v>124</v>
      </c>
      <c r="C9" s="94" t="s">
        <v>125</v>
      </c>
      <c r="D9" s="96" t="n">
        <v>55.6</v>
      </c>
      <c r="E9" s="94" t="s">
        <v>121</v>
      </c>
      <c r="F9" s="97" t="n">
        <v>0</v>
      </c>
      <c r="G9" s="97" t="n">
        <v>2773</v>
      </c>
      <c r="H9" s="97" t="n">
        <f aca="false">ROUND(D9*F9,0)</f>
        <v>0</v>
      </c>
      <c r="I9" s="97" t="n">
        <f aca="false">ROUND(D9*G9,0)</f>
        <v>154179</v>
      </c>
    </row>
    <row r="10" customFormat="false" ht="46.25" hidden="false" customHeight="false" outlineLevel="0" collapsed="false">
      <c r="A10" s="95" t="n">
        <v>5</v>
      </c>
      <c r="B10" s="94" t="s">
        <v>128</v>
      </c>
      <c r="C10" s="94" t="s">
        <v>129</v>
      </c>
      <c r="D10" s="96" t="n">
        <v>82</v>
      </c>
      <c r="E10" s="94" t="s">
        <v>121</v>
      </c>
      <c r="F10" s="97" t="n">
        <v>0</v>
      </c>
      <c r="G10" s="97" t="n">
        <v>2773</v>
      </c>
      <c r="H10" s="97" t="n">
        <f aca="false">ROUND(D10*F10,0)</f>
        <v>0</v>
      </c>
      <c r="I10" s="97" t="n">
        <f aca="false">ROUND(D10*G10,0)</f>
        <v>227386</v>
      </c>
    </row>
    <row r="11" customFormat="false" ht="19.4" hidden="false" customHeight="false" outlineLevel="0" collapsed="false">
      <c r="A11" s="95" t="n">
        <v>6</v>
      </c>
      <c r="B11" s="94" t="s">
        <v>130</v>
      </c>
      <c r="C11" s="94" t="s">
        <v>131</v>
      </c>
      <c r="D11" s="96" t="n">
        <v>80</v>
      </c>
      <c r="E11" s="94" t="s">
        <v>85</v>
      </c>
      <c r="F11" s="97" t="n">
        <v>0</v>
      </c>
      <c r="G11" s="97" t="n">
        <v>860</v>
      </c>
      <c r="H11" s="97" t="n">
        <f aca="false">ROUND(D11*F11,0)</f>
        <v>0</v>
      </c>
      <c r="I11" s="97" t="n">
        <f aca="false">ROUND(D11*G11,0)</f>
        <v>68800</v>
      </c>
    </row>
    <row r="12" customFormat="false" ht="19.4" hidden="false" customHeight="false" outlineLevel="0" collapsed="false">
      <c r="A12" s="95" t="s">
        <v>82</v>
      </c>
      <c r="B12" s="94" t="s">
        <v>83</v>
      </c>
      <c r="C12" s="94" t="s">
        <v>84</v>
      </c>
      <c r="D12" s="96" t="n">
        <v>30</v>
      </c>
      <c r="E12" s="94" t="s">
        <v>85</v>
      </c>
      <c r="F12" s="97" t="n">
        <v>6300</v>
      </c>
      <c r="G12" s="97" t="n">
        <v>23100</v>
      </c>
      <c r="H12" s="97" t="n">
        <f aca="false">ROUND(D12*F12,0)</f>
        <v>189000</v>
      </c>
      <c r="I12" s="97" t="n">
        <f aca="false">ROUND(D12*G12,0)</f>
        <v>693000</v>
      </c>
    </row>
    <row r="13" customFormat="false" ht="35.05" hidden="false" customHeight="false" outlineLevel="0" collapsed="false">
      <c r="A13" s="98" t="s">
        <v>134</v>
      </c>
      <c r="B13" s="99" t="s">
        <v>135</v>
      </c>
      <c r="C13" s="99" t="s">
        <v>136</v>
      </c>
      <c r="D13" s="100" t="n">
        <v>82</v>
      </c>
      <c r="E13" s="99" t="s">
        <v>121</v>
      </c>
      <c r="F13" s="97" t="n">
        <v>17</v>
      </c>
      <c r="G13" s="97" t="n">
        <v>1759</v>
      </c>
      <c r="H13" s="97" t="n">
        <f aca="false">ROUND(D13*F13,0)</f>
        <v>1394</v>
      </c>
      <c r="I13" s="97" t="n">
        <f aca="false">ROUND(D13*G13,0)</f>
        <v>144238</v>
      </c>
    </row>
    <row r="14" customFormat="false" ht="46.25" hidden="false" customHeight="false" outlineLevel="0" collapsed="false">
      <c r="A14" s="101" t="s">
        <v>162</v>
      </c>
      <c r="B14" s="102" t="s">
        <v>163</v>
      </c>
      <c r="C14" s="103" t="s">
        <v>164</v>
      </c>
      <c r="D14" s="104" t="n">
        <v>3.1</v>
      </c>
      <c r="E14" s="103" t="s">
        <v>165</v>
      </c>
      <c r="F14" s="97" t="n">
        <v>63845</v>
      </c>
      <c r="G14" s="97" t="n">
        <v>43400</v>
      </c>
      <c r="H14" s="97" t="n">
        <f aca="false">ROUND(D14*F14,0)</f>
        <v>197920</v>
      </c>
      <c r="I14" s="97" t="n">
        <f aca="false">ROUND(D14*G14,0)</f>
        <v>134540</v>
      </c>
    </row>
    <row r="15" customFormat="false" ht="35.05" hidden="false" customHeight="false" outlineLevel="0" collapsed="false">
      <c r="A15" s="105" t="s">
        <v>183</v>
      </c>
      <c r="B15" s="106" t="s">
        <v>184</v>
      </c>
      <c r="C15" s="106" t="s">
        <v>185</v>
      </c>
      <c r="D15" s="107" t="n">
        <v>0.73</v>
      </c>
      <c r="E15" s="106" t="s">
        <v>168</v>
      </c>
      <c r="F15" s="97" t="n">
        <v>500000</v>
      </c>
      <c r="G15" s="97" t="n">
        <v>600000</v>
      </c>
      <c r="H15" s="97" t="n">
        <f aca="false">ROUND(D15*F15,0)</f>
        <v>365000</v>
      </c>
      <c r="I15" s="97" t="n">
        <f aca="false">ROUND(D15*G15,0)</f>
        <v>438000</v>
      </c>
    </row>
    <row r="16" customFormat="false" ht="79.85" hidden="false" customHeight="false" outlineLevel="0" collapsed="false">
      <c r="A16" s="105" t="s">
        <v>188</v>
      </c>
      <c r="B16" s="106" t="s">
        <v>189</v>
      </c>
      <c r="C16" s="106" t="s">
        <v>190</v>
      </c>
      <c r="D16" s="107" t="n">
        <v>10.08</v>
      </c>
      <c r="E16" s="106" t="s">
        <v>121</v>
      </c>
      <c r="F16" s="97" t="n">
        <v>78106</v>
      </c>
      <c r="G16" s="97" t="n">
        <v>60980</v>
      </c>
      <c r="H16" s="97" t="n">
        <f aca="false">ROUND(D16*F16,0)</f>
        <v>787308</v>
      </c>
      <c r="I16" s="97" t="n">
        <f aca="false">ROUND(D16*G16,0)</f>
        <v>614678</v>
      </c>
    </row>
    <row r="17" customFormat="false" ht="23.85" hidden="false" customHeight="false" outlineLevel="0" collapsed="false">
      <c r="A17" s="108" t="n">
        <v>1</v>
      </c>
      <c r="B17" s="109" t="s">
        <v>219</v>
      </c>
      <c r="C17" s="109" t="s">
        <v>220</v>
      </c>
      <c r="D17" s="110" t="n">
        <v>1</v>
      </c>
      <c r="E17" s="109" t="s">
        <v>64</v>
      </c>
      <c r="F17" s="97" t="n">
        <v>475280</v>
      </c>
      <c r="G17" s="97" t="n">
        <v>67500</v>
      </c>
      <c r="H17" s="97" t="n">
        <f aca="false">ROUND(D17*F17,0)</f>
        <v>475280</v>
      </c>
      <c r="I17" s="97" t="n">
        <f aca="false">ROUND(D17*G17,0)</f>
        <v>67500</v>
      </c>
    </row>
    <row r="18" customFormat="false" ht="23.85" hidden="false" customHeight="false" outlineLevel="0" collapsed="false">
      <c r="A18" s="108" t="n">
        <v>2</v>
      </c>
      <c r="B18" s="109" t="s">
        <v>219</v>
      </c>
      <c r="C18" s="109" t="s">
        <v>221</v>
      </c>
      <c r="D18" s="110" t="n">
        <v>5</v>
      </c>
      <c r="E18" s="109" t="s">
        <v>64</v>
      </c>
      <c r="F18" s="97" t="n">
        <v>266960</v>
      </c>
      <c r="G18" s="97" t="n">
        <v>67500</v>
      </c>
      <c r="H18" s="97" t="n">
        <f aca="false">ROUND(D18*F18,0)</f>
        <v>1334800</v>
      </c>
      <c r="I18" s="97" t="n">
        <f aca="false">ROUND(D18*G18,0)</f>
        <v>337500</v>
      </c>
    </row>
    <row r="19" customFormat="false" ht="23.85" hidden="false" customHeight="false" outlineLevel="0" collapsed="false">
      <c r="A19" s="108" t="n">
        <v>3</v>
      </c>
      <c r="B19" s="109" t="s">
        <v>219</v>
      </c>
      <c r="C19" s="109" t="s">
        <v>222</v>
      </c>
      <c r="D19" s="110" t="n">
        <v>5</v>
      </c>
      <c r="E19" s="109" t="s">
        <v>64</v>
      </c>
      <c r="F19" s="97" t="n">
        <v>270320</v>
      </c>
      <c r="G19" s="97" t="n">
        <v>67500</v>
      </c>
      <c r="H19" s="97" t="n">
        <f aca="false">ROUND(D19*F19,0)</f>
        <v>1351600</v>
      </c>
      <c r="I19" s="97" t="n">
        <f aca="false">ROUND(D19*G19,0)</f>
        <v>337500</v>
      </c>
    </row>
    <row r="20" customFormat="false" ht="23.85" hidden="false" customHeight="false" outlineLevel="0" collapsed="false">
      <c r="A20" s="108" t="n">
        <v>4</v>
      </c>
      <c r="B20" s="109" t="s">
        <v>219</v>
      </c>
      <c r="C20" s="109" t="s">
        <v>223</v>
      </c>
      <c r="D20" s="110" t="n">
        <v>4</v>
      </c>
      <c r="E20" s="109" t="s">
        <v>64</v>
      </c>
      <c r="F20" s="97" t="n">
        <v>287120</v>
      </c>
      <c r="G20" s="97" t="n">
        <v>67500</v>
      </c>
      <c r="H20" s="97" t="n">
        <f aca="false">ROUND(D20*F20,0)</f>
        <v>1148480</v>
      </c>
      <c r="I20" s="97" t="n">
        <f aca="false">ROUND(D20*G20,0)</f>
        <v>270000</v>
      </c>
    </row>
    <row r="21" customFormat="false" ht="23.85" hidden="false" customHeight="false" outlineLevel="0" collapsed="false">
      <c r="A21" s="108" t="n">
        <v>5</v>
      </c>
      <c r="B21" s="109" t="s">
        <v>219</v>
      </c>
      <c r="C21" s="109" t="s">
        <v>224</v>
      </c>
      <c r="D21" s="110" t="n">
        <v>3</v>
      </c>
      <c r="E21" s="109" t="s">
        <v>64</v>
      </c>
      <c r="F21" s="97" t="n">
        <v>263600</v>
      </c>
      <c r="G21" s="97" t="n">
        <v>67500</v>
      </c>
      <c r="H21" s="97" t="n">
        <f aca="false">ROUND(D21*F21,0)</f>
        <v>790800</v>
      </c>
      <c r="I21" s="97" t="n">
        <f aca="false">ROUND(D21*G21,0)</f>
        <v>202500</v>
      </c>
    </row>
    <row r="22" customFormat="false" ht="14.25" hidden="false" customHeight="false" outlineLevel="0" collapsed="false">
      <c r="A22" s="108" t="n">
        <v>6</v>
      </c>
      <c r="B22" s="109" t="s">
        <v>219</v>
      </c>
      <c r="C22" s="109" t="s">
        <v>225</v>
      </c>
      <c r="D22" s="110" t="n">
        <v>8</v>
      </c>
      <c r="E22" s="109" t="s">
        <v>226</v>
      </c>
      <c r="F22" s="97" t="n">
        <v>0</v>
      </c>
      <c r="G22" s="97" t="n">
        <v>100000</v>
      </c>
      <c r="H22" s="97" t="n">
        <f aca="false">ROUND(D22*F22,0)</f>
        <v>0</v>
      </c>
      <c r="I22" s="97" t="n">
        <f aca="false">ROUND(D22*G22,0)</f>
        <v>800000</v>
      </c>
    </row>
    <row r="23" customFormat="false" ht="55.2" hidden="false" customHeight="false" outlineLevel="0" collapsed="false">
      <c r="A23" s="111" t="s">
        <v>347</v>
      </c>
      <c r="B23" s="94" t="s">
        <v>219</v>
      </c>
      <c r="C23" s="94" t="s">
        <v>348</v>
      </c>
      <c r="D23" s="97" t="n">
        <v>1</v>
      </c>
      <c r="E23" s="94" t="s">
        <v>64</v>
      </c>
      <c r="F23" s="97" t="n">
        <v>250000</v>
      </c>
      <c r="G23" s="97" t="n">
        <v>30000</v>
      </c>
      <c r="H23" s="97" t="n">
        <f aca="false">ROUND(D23*F23,0)</f>
        <v>250000</v>
      </c>
      <c r="I23" s="97" t="n">
        <f aca="false">ROUND(D23*G23,0)</f>
        <v>30000</v>
      </c>
    </row>
    <row r="24" customFormat="false" ht="14.25" hidden="false" customHeight="false" outlineLevel="0" collapsed="false">
      <c r="H24" s="92" t="n">
        <f aca="false">SUM(H8:H23)</f>
        <v>6891582</v>
      </c>
      <c r="I24" s="92" t="n">
        <f aca="false">SUM(I8:I23)</f>
        <v>4553097</v>
      </c>
    </row>
    <row r="25" customFormat="false" ht="14.25" hidden="false" customHeight="false" outlineLevel="0" collapsed="false">
      <c r="H25" s="93" t="n">
        <f aca="false">H24+I24</f>
        <v>11444679</v>
      </c>
      <c r="I25" s="93"/>
    </row>
    <row r="26" customFormat="false" ht="14.25" hidden="false" customHeight="false" outlineLevel="0" collapsed="false">
      <c r="C26" s="0" t="s">
        <v>598</v>
      </c>
    </row>
    <row r="27" customFormat="false" ht="73.1" hidden="false" customHeight="false" outlineLevel="0" collapsed="false">
      <c r="A27" s="52" t="n">
        <v>4</v>
      </c>
      <c r="B27" s="53" t="s">
        <v>345</v>
      </c>
      <c r="C27" s="53" t="s">
        <v>346</v>
      </c>
      <c r="D27" s="58" t="n">
        <v>-1</v>
      </c>
      <c r="E27" s="53" t="s">
        <v>64</v>
      </c>
      <c r="F27" s="54" t="n">
        <v>118250</v>
      </c>
      <c r="G27" s="54" t="n">
        <v>16125</v>
      </c>
      <c r="H27" s="54" t="n">
        <f aca="false">ROUND(D27*F27,0)</f>
        <v>-118250</v>
      </c>
      <c r="I27" s="54" t="n">
        <f aca="false">ROUND(D27*G27,0)</f>
        <v>-16125</v>
      </c>
    </row>
    <row r="28" customFormat="false" ht="14.25" hidden="false" customHeight="false" outlineLevel="0" collapsed="false">
      <c r="H28" s="92" t="n">
        <f aca="false">SUM(H27)</f>
        <v>-118250</v>
      </c>
      <c r="I28" s="92" t="n">
        <f aca="false">SUM(I27)</f>
        <v>-16125</v>
      </c>
    </row>
    <row r="29" customFormat="false" ht="14.25" hidden="false" customHeight="false" outlineLevel="0" collapsed="false">
      <c r="H29" s="93" t="n">
        <f aca="false">H28+I28</f>
        <v>-134375</v>
      </c>
      <c r="I29" s="93"/>
    </row>
  </sheetData>
  <mergeCells count="3">
    <mergeCell ref="H6:I6"/>
    <mergeCell ref="H25:I25"/>
    <mergeCell ref="H29:I29"/>
  </mergeCells>
  <printOptions headings="false" gridLines="false" gridLinesSet="true" horizontalCentered="true" verticalCentered="false"/>
  <pageMargins left="0.315277777777778" right="0.315277777777778" top="0.747916666666667" bottom="0.747916666666667" header="0.511811023622047" footer="0.511811023622047"/>
  <pageSetup paperSize="9" scale="9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22" activeCellId="0" sqref="H22"/>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39"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2" t="s">
        <v>53</v>
      </c>
      <c r="E1" s="41" t="s">
        <v>54</v>
      </c>
      <c r="F1" s="42" t="s">
        <v>55</v>
      </c>
      <c r="G1" s="42" t="s">
        <v>56</v>
      </c>
      <c r="H1" s="42" t="s">
        <v>57</v>
      </c>
      <c r="I1" s="42" t="s">
        <v>58</v>
      </c>
    </row>
    <row r="2" customFormat="false" ht="19.4" hidden="false" customHeight="false" outlineLevel="0" collapsed="false">
      <c r="A2" s="38" t="n">
        <v>1</v>
      </c>
      <c r="B2" s="33" t="s">
        <v>59</v>
      </c>
      <c r="C2" s="33" t="s">
        <v>60</v>
      </c>
      <c r="D2" s="39" t="n">
        <v>80</v>
      </c>
      <c r="E2" s="33" t="s">
        <v>61</v>
      </c>
      <c r="F2" s="39" t="n">
        <v>483</v>
      </c>
      <c r="G2" s="39" t="n">
        <v>107</v>
      </c>
      <c r="H2" s="39" t="n">
        <f aca="false">ROUND(D2*F2,0)</f>
        <v>38640</v>
      </c>
      <c r="I2" s="39" t="n">
        <f aca="false">ROUND(D2*G2,0)</f>
        <v>8560</v>
      </c>
    </row>
    <row r="4" customFormat="false" ht="19.4" hidden="false" customHeight="false" outlineLevel="0" collapsed="false">
      <c r="A4" s="38" t="n">
        <v>2</v>
      </c>
      <c r="B4" s="33" t="s">
        <v>62</v>
      </c>
      <c r="C4" s="33" t="s">
        <v>63</v>
      </c>
      <c r="D4" s="39" t="n">
        <v>1</v>
      </c>
      <c r="E4" s="33" t="s">
        <v>64</v>
      </c>
      <c r="F4" s="39" t="n">
        <v>26875</v>
      </c>
      <c r="G4" s="39" t="n">
        <v>26875</v>
      </c>
      <c r="H4" s="39" t="n">
        <f aca="false">ROUND(D4*F4,0)</f>
        <v>26875</v>
      </c>
      <c r="I4" s="39" t="n">
        <f aca="false">ROUND(D4*G4,0)</f>
        <v>26875</v>
      </c>
    </row>
    <row r="6" customFormat="false" ht="19.4" hidden="false" customHeight="false" outlineLevel="0" collapsed="false">
      <c r="A6" s="38" t="n">
        <v>3</v>
      </c>
      <c r="B6" s="33" t="s">
        <v>65</v>
      </c>
      <c r="C6" s="33" t="s">
        <v>66</v>
      </c>
      <c r="D6" s="39" t="n">
        <v>1</v>
      </c>
      <c r="E6" s="33" t="s">
        <v>64</v>
      </c>
      <c r="F6" s="39" t="n">
        <v>64500</v>
      </c>
      <c r="G6" s="39" t="n">
        <v>10750</v>
      </c>
      <c r="H6" s="39" t="n">
        <f aca="false">ROUND(D6*F6,0)</f>
        <v>64500</v>
      </c>
      <c r="I6" s="39" t="n">
        <f aca="false">ROUND(D6*G6,0)</f>
        <v>10750</v>
      </c>
    </row>
    <row r="7" customFormat="false" ht="12.65" hidden="false" customHeight="false" outlineLevel="0" collapsed="false"/>
    <row r="8" customFormat="false" ht="12.65" hidden="false" customHeight="false" outlineLevel="0" collapsed="false">
      <c r="A8" s="38" t="n">
        <v>4</v>
      </c>
      <c r="B8" s="33" t="s">
        <v>67</v>
      </c>
      <c r="C8" s="33" t="s">
        <v>68</v>
      </c>
      <c r="D8" s="39" t="n">
        <v>1</v>
      </c>
      <c r="E8" s="33" t="s">
        <v>64</v>
      </c>
      <c r="F8" s="39" t="n">
        <v>16125</v>
      </c>
      <c r="G8" s="39" t="n">
        <v>16125</v>
      </c>
      <c r="H8" s="39" t="n">
        <f aca="false">ROUND(D8*F8,0)</f>
        <v>16125</v>
      </c>
      <c r="I8" s="39" t="n">
        <f aca="false">ROUND(D8*G8,0)</f>
        <v>16125</v>
      </c>
    </row>
    <row r="9" customFormat="false" ht="12.65" hidden="false" customHeight="false" outlineLevel="0" collapsed="false"/>
    <row r="10" customFormat="false" ht="28.35" hidden="false" customHeight="false" outlineLevel="0" collapsed="false">
      <c r="A10" s="38" t="n">
        <v>5</v>
      </c>
      <c r="B10" s="33" t="s">
        <v>69</v>
      </c>
      <c r="C10" s="33" t="s">
        <v>70</v>
      </c>
      <c r="D10" s="39" t="n">
        <v>1</v>
      </c>
      <c r="E10" s="33" t="s">
        <v>64</v>
      </c>
      <c r="F10" s="39" t="n">
        <v>16125</v>
      </c>
      <c r="G10" s="39" t="n">
        <v>6450</v>
      </c>
      <c r="H10" s="39" t="n">
        <f aca="false">ROUND(D10*F10,0)</f>
        <v>16125</v>
      </c>
      <c r="I10" s="39" t="n">
        <f aca="false">ROUND(D10*G10,0)</f>
        <v>6450</v>
      </c>
    </row>
    <row r="12" customFormat="false" ht="28.35" hidden="false" customHeight="false" outlineLevel="0" collapsed="false">
      <c r="A12" s="38" t="n">
        <v>6</v>
      </c>
      <c r="B12" s="33" t="s">
        <v>71</v>
      </c>
      <c r="C12" s="33" t="s">
        <v>72</v>
      </c>
      <c r="D12" s="39" t="n">
        <v>20</v>
      </c>
      <c r="E12" s="33" t="s">
        <v>64</v>
      </c>
      <c r="F12" s="39" t="n">
        <v>0</v>
      </c>
      <c r="G12" s="39" t="n">
        <v>37625</v>
      </c>
      <c r="H12" s="39" t="n">
        <f aca="false">ROUND(D12*F12,0)</f>
        <v>0</v>
      </c>
      <c r="I12" s="39" t="n">
        <f aca="false">ROUND(D12*G12,0)</f>
        <v>752500</v>
      </c>
    </row>
    <row r="14" customFormat="false" ht="28.35" hidden="false" customHeight="false" outlineLevel="0" collapsed="false">
      <c r="A14" s="38" t="n">
        <v>7</v>
      </c>
      <c r="B14" s="33" t="s">
        <v>73</v>
      </c>
      <c r="C14" s="33" t="s">
        <v>74</v>
      </c>
      <c r="D14" s="39" t="n">
        <v>20</v>
      </c>
      <c r="E14" s="33" t="s">
        <v>64</v>
      </c>
      <c r="F14" s="39" t="n">
        <v>0</v>
      </c>
      <c r="G14" s="39" t="n">
        <v>44075</v>
      </c>
      <c r="H14" s="39" t="n">
        <f aca="false">ROUND(D14*F14,0)</f>
        <v>0</v>
      </c>
      <c r="I14" s="39" t="n">
        <f aca="false">ROUND(D14*G14,0)</f>
        <v>881500</v>
      </c>
    </row>
    <row r="16" customFormat="false" ht="28.35" hidden="false" customHeight="false" outlineLevel="0" collapsed="false">
      <c r="A16" s="38" t="n">
        <v>8</v>
      </c>
      <c r="B16" s="33" t="s">
        <v>75</v>
      </c>
      <c r="C16" s="33" t="s">
        <v>76</v>
      </c>
      <c r="D16" s="39" t="n">
        <v>10</v>
      </c>
      <c r="E16" s="33" t="s">
        <v>64</v>
      </c>
      <c r="F16" s="39" t="n">
        <v>0</v>
      </c>
      <c r="G16" s="39" t="n">
        <v>54825</v>
      </c>
      <c r="H16" s="39" t="n">
        <f aca="false">ROUND(D16*F16,0)</f>
        <v>0</v>
      </c>
      <c r="I16" s="39" t="n">
        <f aca="false">ROUND(D16*G16,0)</f>
        <v>548250</v>
      </c>
    </row>
    <row r="18" customFormat="false" ht="46.25" hidden="false" customHeight="false" outlineLevel="0" collapsed="false">
      <c r="A18" s="38" t="n">
        <v>9</v>
      </c>
      <c r="B18" s="33" t="s">
        <v>77</v>
      </c>
      <c r="C18" s="33" t="s">
        <v>78</v>
      </c>
      <c r="D18" s="39" t="n">
        <v>240</v>
      </c>
      <c r="E18" s="33" t="s">
        <v>61</v>
      </c>
      <c r="F18" s="39" t="n">
        <v>537</v>
      </c>
      <c r="G18" s="39" t="n">
        <v>1612</v>
      </c>
      <c r="H18" s="39" t="n">
        <f aca="false">ROUND(D18*F18,0)</f>
        <v>128880</v>
      </c>
      <c r="I18" s="39" t="n">
        <f aca="false">ROUND(D18*G18,0)</f>
        <v>386880</v>
      </c>
    </row>
    <row r="20" customFormat="false" ht="37.3" hidden="false" customHeight="false" outlineLevel="0" collapsed="false">
      <c r="A20" s="38" t="n">
        <v>10</v>
      </c>
      <c r="B20" s="33" t="s">
        <v>79</v>
      </c>
      <c r="C20" s="33" t="s">
        <v>80</v>
      </c>
      <c r="D20" s="39" t="n">
        <v>1</v>
      </c>
      <c r="E20" s="33" t="s">
        <v>64</v>
      </c>
      <c r="F20" s="39" t="n">
        <v>2687</v>
      </c>
      <c r="G20" s="39" t="n">
        <v>5375</v>
      </c>
      <c r="H20" s="39" t="n">
        <f aca="false">ROUND(D20*F20,0)</f>
        <v>2687</v>
      </c>
      <c r="I20" s="39" t="n">
        <f aca="false">ROUND(D20*G20,0)</f>
        <v>5375</v>
      </c>
    </row>
    <row r="22" s="36" customFormat="true" ht="12" hidden="false" customHeight="false" outlineLevel="0" collapsed="false">
      <c r="A22" s="40"/>
      <c r="B22" s="41"/>
      <c r="C22" s="41" t="s">
        <v>81</v>
      </c>
      <c r="D22" s="42"/>
      <c r="E22" s="41"/>
      <c r="F22" s="42"/>
      <c r="G22" s="42"/>
      <c r="H22" s="42" t="n">
        <f aca="false">ROUND(SUM(H2:H21),0)</f>
        <v>293832</v>
      </c>
      <c r="I22" s="42" t="n">
        <f aca="false">ROUND(SUM(I2:I21),0)</f>
        <v>2643265</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Felvonulási létesítmények</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28"/>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C4" activeCellId="0" sqref="C4"/>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28.35" hidden="false" customHeight="false" outlineLevel="0" collapsed="false">
      <c r="A2" s="45" t="s">
        <v>82</v>
      </c>
      <c r="B2" s="46" t="s">
        <v>83</v>
      </c>
      <c r="C2" s="46" t="s">
        <v>84</v>
      </c>
      <c r="D2" s="47" t="n">
        <v>30</v>
      </c>
      <c r="E2" s="46" t="s">
        <v>85</v>
      </c>
      <c r="F2" s="48" t="n">
        <v>6300</v>
      </c>
      <c r="G2" s="48" t="n">
        <v>23100</v>
      </c>
      <c r="H2" s="48" t="n">
        <f aca="false">ROUND(D2*F2,0)</f>
        <v>189000</v>
      </c>
      <c r="I2" s="48" t="n">
        <f aca="false">ROUND(D2*G2,0)</f>
        <v>693000</v>
      </c>
    </row>
    <row r="3" s="36" customFormat="true" ht="12" hidden="false" customHeight="false" outlineLevel="0" collapsed="false">
      <c r="A3" s="49"/>
      <c r="D3" s="50"/>
      <c r="F3" s="51"/>
      <c r="G3" s="51"/>
      <c r="H3" s="51"/>
      <c r="I3" s="51"/>
    </row>
    <row r="4" customFormat="false" ht="28.35" hidden="false" customHeight="false" outlineLevel="0" collapsed="false">
      <c r="A4" s="38" t="n">
        <v>1</v>
      </c>
      <c r="B4" s="33" t="s">
        <v>86</v>
      </c>
      <c r="C4" s="33" t="s">
        <v>87</v>
      </c>
      <c r="D4" s="43" t="n">
        <v>17.94</v>
      </c>
      <c r="E4" s="33" t="s">
        <v>85</v>
      </c>
      <c r="F4" s="39" t="n">
        <v>0</v>
      </c>
      <c r="G4" s="39" t="n">
        <v>6450</v>
      </c>
      <c r="H4" s="39" t="n">
        <f aca="false">ROUND(D4*F4,0)</f>
        <v>0</v>
      </c>
      <c r="I4" s="39" t="n">
        <f aca="false">ROUND(D4*G4,0)</f>
        <v>115713</v>
      </c>
    </row>
    <row r="6" customFormat="false" ht="37.3" hidden="false" customHeight="false" outlineLevel="0" collapsed="false">
      <c r="A6" s="38" t="n">
        <v>2</v>
      </c>
      <c r="B6" s="33" t="s">
        <v>88</v>
      </c>
      <c r="C6" s="33" t="s">
        <v>89</v>
      </c>
      <c r="D6" s="43" t="n">
        <v>47.91</v>
      </c>
      <c r="E6" s="33" t="s">
        <v>85</v>
      </c>
      <c r="F6" s="39" t="n">
        <v>0</v>
      </c>
      <c r="G6" s="39" t="n">
        <v>6503</v>
      </c>
      <c r="H6" s="39" t="n">
        <f aca="false">ROUND(D6*F6,0)</f>
        <v>0</v>
      </c>
      <c r="I6" s="39" t="n">
        <f aca="false">ROUND(D6*G6,0)</f>
        <v>311559</v>
      </c>
    </row>
    <row r="8" customFormat="false" ht="28.35" hidden="false" customHeight="false" outlineLevel="0" collapsed="false">
      <c r="A8" s="38" t="n">
        <v>3</v>
      </c>
      <c r="B8" s="33" t="s">
        <v>90</v>
      </c>
      <c r="C8" s="33" t="s">
        <v>91</v>
      </c>
      <c r="D8" s="43" t="n">
        <v>227.07</v>
      </c>
      <c r="E8" s="33" t="s">
        <v>85</v>
      </c>
      <c r="F8" s="39" t="n">
        <v>0</v>
      </c>
      <c r="G8" s="39" t="n">
        <v>6772</v>
      </c>
      <c r="H8" s="39" t="n">
        <f aca="false">ROUND(D8*F8,0)</f>
        <v>0</v>
      </c>
      <c r="I8" s="39" t="n">
        <f aca="false">ROUND(D8*G8,0)</f>
        <v>1537718</v>
      </c>
    </row>
    <row r="10" customFormat="false" ht="28.35" hidden="false" customHeight="false" outlineLevel="0" collapsed="false">
      <c r="A10" s="38" t="n">
        <v>4</v>
      </c>
      <c r="B10" s="33" t="s">
        <v>92</v>
      </c>
      <c r="C10" s="33" t="s">
        <v>93</v>
      </c>
      <c r="D10" s="43" t="n">
        <v>12.07</v>
      </c>
      <c r="E10" s="33" t="s">
        <v>85</v>
      </c>
      <c r="F10" s="39" t="n">
        <v>0</v>
      </c>
      <c r="G10" s="39" t="n">
        <v>9782</v>
      </c>
      <c r="H10" s="39" t="n">
        <f aca="false">ROUND(D10*F10,0)</f>
        <v>0</v>
      </c>
      <c r="I10" s="39" t="n">
        <f aca="false">ROUND(D10*G10,0)</f>
        <v>118069</v>
      </c>
    </row>
    <row r="12" customFormat="false" ht="19.4" hidden="false" customHeight="false" outlineLevel="0" collapsed="false">
      <c r="A12" s="38" t="n">
        <v>5</v>
      </c>
      <c r="B12" s="33" t="s">
        <v>94</v>
      </c>
      <c r="C12" s="33" t="s">
        <v>95</v>
      </c>
      <c r="D12" s="43" t="n">
        <v>16.14</v>
      </c>
      <c r="E12" s="33" t="s">
        <v>85</v>
      </c>
      <c r="F12" s="39" t="n">
        <v>5170</v>
      </c>
      <c r="G12" s="39" t="n">
        <v>8288</v>
      </c>
      <c r="H12" s="39" t="n">
        <f aca="false">ROUND(D12*F12,0)</f>
        <v>83444</v>
      </c>
      <c r="I12" s="39" t="n">
        <f aca="false">ROUND(D12*G12,0)</f>
        <v>133768</v>
      </c>
    </row>
    <row r="14" customFormat="false" ht="73.1" hidden="false" customHeight="false" outlineLevel="0" collapsed="false">
      <c r="A14" s="38" t="n">
        <v>6</v>
      </c>
      <c r="B14" s="33" t="s">
        <v>96</v>
      </c>
      <c r="C14" s="33" t="s">
        <v>97</v>
      </c>
      <c r="D14" s="43" t="n">
        <v>322.54</v>
      </c>
      <c r="E14" s="33" t="s">
        <v>85</v>
      </c>
      <c r="F14" s="39" t="n">
        <v>0</v>
      </c>
      <c r="G14" s="39" t="n">
        <v>2687</v>
      </c>
      <c r="H14" s="39" t="n">
        <f aca="false">ROUND(D14*F14,0)</f>
        <v>0</v>
      </c>
      <c r="I14" s="39" t="n">
        <f aca="false">ROUND(D14*G14,0)</f>
        <v>866665</v>
      </c>
    </row>
    <row r="16" customFormat="false" ht="46.25" hidden="false" customHeight="false" outlineLevel="0" collapsed="false">
      <c r="A16" s="38" t="n">
        <v>7</v>
      </c>
      <c r="B16" s="33" t="s">
        <v>98</v>
      </c>
      <c r="C16" s="33" t="s">
        <v>99</v>
      </c>
      <c r="D16" s="43" t="n">
        <v>4</v>
      </c>
      <c r="E16" s="33" t="s">
        <v>64</v>
      </c>
      <c r="F16" s="39" t="n">
        <v>0</v>
      </c>
      <c r="G16" s="39" t="n">
        <v>26875</v>
      </c>
      <c r="H16" s="39" t="n">
        <f aca="false">ROUND(D16*F16,0)</f>
        <v>0</v>
      </c>
      <c r="I16" s="39" t="n">
        <f aca="false">ROUND(D16*G16,0)</f>
        <v>107500</v>
      </c>
    </row>
    <row r="18" customFormat="false" ht="37.3" hidden="false" customHeight="false" outlineLevel="0" collapsed="false">
      <c r="A18" s="38" t="n">
        <v>8</v>
      </c>
      <c r="B18" s="33" t="s">
        <v>100</v>
      </c>
      <c r="C18" s="33" t="s">
        <v>101</v>
      </c>
      <c r="D18" s="43" t="n">
        <v>17.94</v>
      </c>
      <c r="E18" s="33" t="s">
        <v>85</v>
      </c>
      <c r="F18" s="39" t="n">
        <v>0</v>
      </c>
      <c r="G18" s="39" t="n">
        <v>9137</v>
      </c>
      <c r="H18" s="39" t="n">
        <f aca="false">ROUND(D18*F18,0)</f>
        <v>0</v>
      </c>
      <c r="I18" s="39" t="n">
        <f aca="false">ROUND(D18*G18,0)</f>
        <v>163918</v>
      </c>
    </row>
    <row r="20" customFormat="false" ht="46.25" hidden="false" customHeight="false" outlineLevel="0" collapsed="false">
      <c r="A20" s="38" t="n">
        <v>9</v>
      </c>
      <c r="B20" s="33" t="s">
        <v>102</v>
      </c>
      <c r="C20" s="33" t="s">
        <v>103</v>
      </c>
      <c r="D20" s="43" t="n">
        <v>47.91</v>
      </c>
      <c r="E20" s="33" t="s">
        <v>85</v>
      </c>
      <c r="F20" s="39" t="n">
        <v>0</v>
      </c>
      <c r="G20" s="39" t="n">
        <v>9567</v>
      </c>
      <c r="H20" s="39" t="n">
        <f aca="false">ROUND(D20*F20,0)</f>
        <v>0</v>
      </c>
      <c r="I20" s="39" t="n">
        <f aca="false">ROUND(D20*G20,0)</f>
        <v>458355</v>
      </c>
    </row>
    <row r="22" customFormat="false" ht="37.3" hidden="false" customHeight="false" outlineLevel="0" collapsed="false">
      <c r="A22" s="38" t="n">
        <v>10</v>
      </c>
      <c r="B22" s="33" t="s">
        <v>104</v>
      </c>
      <c r="C22" s="33" t="s">
        <v>105</v>
      </c>
      <c r="D22" s="43" t="n">
        <v>227.07</v>
      </c>
      <c r="E22" s="33" t="s">
        <v>85</v>
      </c>
      <c r="F22" s="39" t="n">
        <v>0</v>
      </c>
      <c r="G22" s="39" t="n">
        <v>9890</v>
      </c>
      <c r="H22" s="39" t="n">
        <f aca="false">ROUND(D22*F22,0)</f>
        <v>0</v>
      </c>
      <c r="I22" s="39" t="n">
        <f aca="false">ROUND(D22*G22,0)</f>
        <v>2245722</v>
      </c>
    </row>
    <row r="24" customFormat="false" ht="37.3" hidden="false" customHeight="false" outlineLevel="0" collapsed="false">
      <c r="A24" s="38" t="n">
        <v>11</v>
      </c>
      <c r="B24" s="33" t="s">
        <v>106</v>
      </c>
      <c r="C24" s="33" t="s">
        <v>107</v>
      </c>
      <c r="D24" s="43" t="n">
        <v>12.07</v>
      </c>
      <c r="E24" s="33" t="s">
        <v>85</v>
      </c>
      <c r="F24" s="39" t="n">
        <v>0</v>
      </c>
      <c r="G24" s="39" t="n">
        <v>11534</v>
      </c>
      <c r="H24" s="39" t="n">
        <f aca="false">ROUND(D24*F24,0)</f>
        <v>0</v>
      </c>
      <c r="I24" s="39" t="n">
        <f aca="false">ROUND(D24*G24,0)</f>
        <v>139215</v>
      </c>
    </row>
    <row r="26" customFormat="false" ht="73.1" hidden="false" customHeight="false" outlineLevel="0" collapsed="false">
      <c r="A26" s="38" t="n">
        <v>12</v>
      </c>
      <c r="B26" s="33" t="s">
        <v>108</v>
      </c>
      <c r="C26" s="33" t="s">
        <v>109</v>
      </c>
      <c r="D26" s="43" t="n">
        <v>322.54</v>
      </c>
      <c r="E26" s="33" t="s">
        <v>85</v>
      </c>
      <c r="F26" s="39" t="n">
        <v>0</v>
      </c>
      <c r="G26" s="39" t="n">
        <v>537</v>
      </c>
      <c r="H26" s="39" t="n">
        <f aca="false">ROUND(D26*F26,0)</f>
        <v>0</v>
      </c>
      <c r="I26" s="39" t="n">
        <f aca="false">ROUND(D26*G26,0)</f>
        <v>173204</v>
      </c>
    </row>
    <row r="28" s="36" customFormat="true" ht="12" hidden="false" customHeight="false" outlineLevel="0" collapsed="false">
      <c r="A28" s="40"/>
      <c r="B28" s="41"/>
      <c r="C28" s="41" t="s">
        <v>81</v>
      </c>
      <c r="D28" s="44"/>
      <c r="E28" s="41"/>
      <c r="F28" s="42"/>
      <c r="G28" s="42"/>
      <c r="H28" s="42" t="n">
        <f aca="false">ROUND(SUM(H2:H27),0)</f>
        <v>272444</v>
      </c>
      <c r="I28" s="42" t="n">
        <f aca="false">ROUND(SUM(I2:I27),0)</f>
        <v>7064406</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Zsaluzás és állványozás</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9" activeCellId="0" sqref="G9"/>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39"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2" t="s">
        <v>53</v>
      </c>
      <c r="E1" s="41" t="s">
        <v>54</v>
      </c>
      <c r="F1" s="42" t="s">
        <v>55</v>
      </c>
      <c r="G1" s="42" t="s">
        <v>56</v>
      </c>
      <c r="H1" s="42" t="s">
        <v>57</v>
      </c>
      <c r="I1" s="42" t="s">
        <v>58</v>
      </c>
    </row>
    <row r="2" customFormat="false" ht="19.4" hidden="false" customHeight="false" outlineLevel="0" collapsed="false">
      <c r="A2" s="38" t="n">
        <v>1</v>
      </c>
      <c r="B2" s="33" t="s">
        <v>110</v>
      </c>
      <c r="C2" s="33" t="s">
        <v>111</v>
      </c>
      <c r="D2" s="39" t="n">
        <v>1</v>
      </c>
      <c r="E2" s="33" t="s">
        <v>64</v>
      </c>
      <c r="F2" s="39" t="n">
        <v>0</v>
      </c>
      <c r="G2" s="39" t="n">
        <v>430000</v>
      </c>
      <c r="H2" s="39" t="n">
        <f aca="false">ROUND(D2*F2,0)</f>
        <v>0</v>
      </c>
      <c r="I2" s="39" t="n">
        <f aca="false">ROUND(D2*G2,0)</f>
        <v>430000</v>
      </c>
    </row>
    <row r="4" customFormat="false" ht="37.3" hidden="false" customHeight="false" outlineLevel="0" collapsed="false">
      <c r="A4" s="38" t="n">
        <v>2</v>
      </c>
      <c r="B4" s="33" t="s">
        <v>112</v>
      </c>
      <c r="C4" s="33" t="s">
        <v>113</v>
      </c>
      <c r="D4" s="39" t="n">
        <v>1</v>
      </c>
      <c r="E4" s="33" t="s">
        <v>114</v>
      </c>
      <c r="F4" s="39" t="n">
        <v>0</v>
      </c>
      <c r="G4" s="39" t="n">
        <v>107500</v>
      </c>
      <c r="H4" s="39" t="n">
        <f aca="false">ROUND(D4*F4,0)</f>
        <v>0</v>
      </c>
      <c r="I4" s="39" t="n">
        <f aca="false">ROUND(D4*G4,0)</f>
        <v>107500</v>
      </c>
    </row>
    <row r="6" customFormat="false" ht="12" hidden="false" customHeight="false" outlineLevel="0" collapsed="false">
      <c r="A6" s="52" t="n">
        <v>3</v>
      </c>
      <c r="B6" s="53" t="s">
        <v>115</v>
      </c>
      <c r="C6" s="53" t="s">
        <v>116</v>
      </c>
      <c r="D6" s="54" t="n">
        <v>1</v>
      </c>
      <c r="E6" s="53" t="s">
        <v>117</v>
      </c>
      <c r="F6" s="54" t="n">
        <v>0</v>
      </c>
      <c r="G6" s="54" t="n">
        <v>100000</v>
      </c>
      <c r="H6" s="54" t="n">
        <f aca="false">PRODUCT(D6,F6)</f>
        <v>0</v>
      </c>
      <c r="I6" s="54" t="n">
        <f aca="false">PRODUCT(D6,G6)</f>
        <v>100000</v>
      </c>
    </row>
    <row r="7" customFormat="false" ht="12" hidden="false" customHeight="false" outlineLevel="0" collapsed="false">
      <c r="B7" s="53"/>
      <c r="C7" s="53"/>
      <c r="D7" s="54"/>
      <c r="E7" s="53"/>
      <c r="F7" s="54"/>
      <c r="G7" s="54"/>
      <c r="H7" s="54"/>
      <c r="I7" s="54"/>
    </row>
    <row r="8" customFormat="false" ht="12" hidden="false" customHeight="false" outlineLevel="0" collapsed="false">
      <c r="A8" s="52" t="n">
        <v>4</v>
      </c>
      <c r="B8" s="53" t="s">
        <v>115</v>
      </c>
      <c r="C8" s="53" t="s">
        <v>118</v>
      </c>
      <c r="D8" s="54" t="n">
        <v>1</v>
      </c>
      <c r="E8" s="53" t="s">
        <v>117</v>
      </c>
      <c r="F8" s="54" t="n">
        <v>0</v>
      </c>
      <c r="G8" s="54" t="n">
        <v>100000</v>
      </c>
      <c r="H8" s="54" t="n">
        <f aca="false">PRODUCT(D8,F8)</f>
        <v>0</v>
      </c>
      <c r="I8" s="54" t="n">
        <f aca="false">PRODUCT(D8,G8)</f>
        <v>100000</v>
      </c>
    </row>
    <row r="10" s="36" customFormat="true" ht="12" hidden="false" customHeight="false" outlineLevel="0" collapsed="false">
      <c r="A10" s="40"/>
      <c r="B10" s="41"/>
      <c r="C10" s="41" t="s">
        <v>81</v>
      </c>
      <c r="D10" s="42"/>
      <c r="E10" s="41"/>
      <c r="F10" s="42"/>
      <c r="G10" s="42"/>
      <c r="H10" s="42" t="n">
        <f aca="false">ROUND(SUM(H2:H9),0)</f>
        <v>0</v>
      </c>
      <c r="I10" s="42" t="n">
        <f aca="false">ROUND(SUM(I2:I9),0)</f>
        <v>737500</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Költségtérítések</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34"/>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I16" activeCellId="0" sqref="I16"/>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28.35" hidden="false" customHeight="false" outlineLevel="0" collapsed="false">
      <c r="A2" s="55" t="n">
        <v>1</v>
      </c>
      <c r="B2" s="56" t="s">
        <v>119</v>
      </c>
      <c r="C2" s="56" t="s">
        <v>120</v>
      </c>
      <c r="D2" s="57" t="n">
        <f aca="false">64.8+12</f>
        <v>76.8</v>
      </c>
      <c r="E2" s="56" t="s">
        <v>121</v>
      </c>
      <c r="F2" s="58" t="n">
        <v>0</v>
      </c>
      <c r="G2" s="58" t="n">
        <v>2773</v>
      </c>
      <c r="H2" s="58" t="n">
        <f aca="false">ROUND(D2*F2,0)</f>
        <v>0</v>
      </c>
      <c r="I2" s="58" t="n">
        <f aca="false">ROUND(D2*G2,0)</f>
        <v>212966</v>
      </c>
    </row>
    <row r="4" customFormat="false" ht="28.35" hidden="false" customHeight="false" outlineLevel="0" collapsed="false">
      <c r="A4" s="38" t="n">
        <v>2</v>
      </c>
      <c r="B4" s="33" t="s">
        <v>122</v>
      </c>
      <c r="C4" s="33" t="s">
        <v>123</v>
      </c>
      <c r="D4" s="43" t="n">
        <v>117</v>
      </c>
      <c r="E4" s="33" t="s">
        <v>61</v>
      </c>
      <c r="F4" s="39" t="n">
        <v>0</v>
      </c>
      <c r="G4" s="39" t="n">
        <v>5375</v>
      </c>
      <c r="H4" s="39" t="n">
        <f aca="false">ROUND(D4*F4,0)</f>
        <v>0</v>
      </c>
      <c r="I4" s="39" t="n">
        <f aca="false">ROUND(D4*G4,0)</f>
        <v>628875</v>
      </c>
    </row>
    <row r="6" customFormat="false" ht="37.3" hidden="false" customHeight="false" outlineLevel="0" collapsed="false">
      <c r="A6" s="55" t="n">
        <v>3</v>
      </c>
      <c r="B6" s="56" t="s">
        <v>124</v>
      </c>
      <c r="C6" s="56" t="s">
        <v>125</v>
      </c>
      <c r="D6" s="57" t="n">
        <f aca="false">14.28+55.6</f>
        <v>69.88</v>
      </c>
      <c r="E6" s="56" t="s">
        <v>121</v>
      </c>
      <c r="F6" s="58" t="n">
        <v>0</v>
      </c>
      <c r="G6" s="58" t="n">
        <v>2773</v>
      </c>
      <c r="H6" s="58" t="n">
        <f aca="false">ROUND(D6*F6,0)</f>
        <v>0</v>
      </c>
      <c r="I6" s="58" t="n">
        <f aca="false">ROUND(D6*G6,0)</f>
        <v>193777</v>
      </c>
    </row>
    <row r="8" customFormat="false" ht="37.3" hidden="false" customHeight="false" outlineLevel="0" collapsed="false">
      <c r="A8" s="38" t="n">
        <v>4</v>
      </c>
      <c r="B8" s="33" t="s">
        <v>126</v>
      </c>
      <c r="C8" s="33" t="s">
        <v>127</v>
      </c>
      <c r="D8" s="43" t="n">
        <v>106.25</v>
      </c>
      <c r="E8" s="33" t="s">
        <v>121</v>
      </c>
      <c r="F8" s="39" t="n">
        <v>0</v>
      </c>
      <c r="G8" s="39" t="n">
        <v>2773</v>
      </c>
      <c r="H8" s="39" t="n">
        <f aca="false">ROUND(D8*F8,0)</f>
        <v>0</v>
      </c>
      <c r="I8" s="39" t="n">
        <f aca="false">ROUND(D8*G8,0)</f>
        <v>294631</v>
      </c>
    </row>
    <row r="10" customFormat="false" ht="46.25" hidden="false" customHeight="false" outlineLevel="0" collapsed="false">
      <c r="A10" s="55" t="n">
        <v>5</v>
      </c>
      <c r="B10" s="56" t="s">
        <v>128</v>
      </c>
      <c r="C10" s="56" t="s">
        <v>129</v>
      </c>
      <c r="D10" s="57" t="n">
        <f aca="false">3.57+82</f>
        <v>85.57</v>
      </c>
      <c r="E10" s="56" t="s">
        <v>121</v>
      </c>
      <c r="F10" s="58" t="n">
        <v>0</v>
      </c>
      <c r="G10" s="58" t="n">
        <v>2773</v>
      </c>
      <c r="H10" s="58" t="n">
        <f aca="false">ROUND(D10*F10,0)</f>
        <v>0</v>
      </c>
      <c r="I10" s="58" t="n">
        <f aca="false">ROUND(D10*G10,0)</f>
        <v>237286</v>
      </c>
    </row>
    <row r="12" customFormat="false" ht="19.4" hidden="false" customHeight="false" outlineLevel="0" collapsed="false">
      <c r="A12" s="55" t="n">
        <v>6</v>
      </c>
      <c r="B12" s="56" t="s">
        <v>130</v>
      </c>
      <c r="C12" s="56" t="s">
        <v>131</v>
      </c>
      <c r="D12" s="57" t="n">
        <f aca="false">213.27+80</f>
        <v>293.27</v>
      </c>
      <c r="E12" s="56" t="s">
        <v>85</v>
      </c>
      <c r="F12" s="58" t="n">
        <v>0</v>
      </c>
      <c r="G12" s="58" t="n">
        <v>860</v>
      </c>
      <c r="H12" s="58" t="n">
        <f aca="false">ROUND(D12*F12,0)</f>
        <v>0</v>
      </c>
      <c r="I12" s="58" t="n">
        <f aca="false">ROUND(D12*G12,0)</f>
        <v>252212</v>
      </c>
    </row>
    <row r="14" customFormat="false" ht="19.4" hidden="false" customHeight="false" outlineLevel="0" collapsed="false">
      <c r="A14" s="38" t="n">
        <v>7</v>
      </c>
      <c r="B14" s="33" t="s">
        <v>132</v>
      </c>
      <c r="C14" s="33" t="s">
        <v>133</v>
      </c>
      <c r="D14" s="43" t="n">
        <v>53.12</v>
      </c>
      <c r="E14" s="33" t="s">
        <v>121</v>
      </c>
      <c r="F14" s="39" t="n">
        <v>0</v>
      </c>
      <c r="G14" s="39" t="n">
        <v>2128</v>
      </c>
      <c r="H14" s="39" t="n">
        <f aca="false">ROUND(D14*F14,0)</f>
        <v>0</v>
      </c>
      <c r="I14" s="39" t="n">
        <f aca="false">ROUND(D14*G14,0)</f>
        <v>113039</v>
      </c>
    </row>
    <row r="16" customFormat="false" ht="35.05" hidden="false" customHeight="false" outlineLevel="0" collapsed="false">
      <c r="A16" s="59" t="s">
        <v>134</v>
      </c>
      <c r="B16" s="60" t="s">
        <v>135</v>
      </c>
      <c r="C16" s="60" t="s">
        <v>136</v>
      </c>
      <c r="D16" s="61" t="n">
        <v>82</v>
      </c>
      <c r="E16" s="60" t="s">
        <v>121</v>
      </c>
      <c r="F16" s="48" t="n">
        <v>17</v>
      </c>
      <c r="G16" s="48" t="n">
        <v>1759</v>
      </c>
      <c r="H16" s="48" t="n">
        <f aca="false">ROUND(D16*F16,0)</f>
        <v>1394</v>
      </c>
      <c r="I16" s="48" t="n">
        <f aca="false">ROUND(D16*G16,0)</f>
        <v>144238</v>
      </c>
    </row>
    <row r="18" customFormat="false" ht="19.4" hidden="false" customHeight="false" outlineLevel="0" collapsed="false">
      <c r="A18" s="38" t="n">
        <v>8</v>
      </c>
      <c r="B18" s="33" t="s">
        <v>137</v>
      </c>
      <c r="C18" s="33" t="s">
        <v>138</v>
      </c>
      <c r="D18" s="43" t="n">
        <v>3.57</v>
      </c>
      <c r="E18" s="33" t="s">
        <v>121</v>
      </c>
      <c r="F18" s="39" t="n">
        <v>0</v>
      </c>
      <c r="G18" s="39" t="n">
        <v>2128</v>
      </c>
      <c r="H18" s="39" t="n">
        <f aca="false">ROUND(D18*F18,0)</f>
        <v>0</v>
      </c>
      <c r="I18" s="39" t="n">
        <f aca="false">ROUND(D18*G18,0)</f>
        <v>7597</v>
      </c>
    </row>
    <row r="20" customFormat="false" ht="19.4" hidden="false" customHeight="false" outlineLevel="0" collapsed="false">
      <c r="A20" s="38" t="n">
        <v>9</v>
      </c>
      <c r="B20" s="33" t="s">
        <v>139</v>
      </c>
      <c r="C20" s="33" t="s">
        <v>140</v>
      </c>
      <c r="D20" s="43" t="n">
        <v>106.25</v>
      </c>
      <c r="E20" s="33" t="s">
        <v>85</v>
      </c>
      <c r="F20" s="39" t="n">
        <v>0</v>
      </c>
      <c r="G20" s="39" t="n">
        <v>860</v>
      </c>
      <c r="H20" s="39" t="n">
        <f aca="false">ROUND(D20*F20,0)</f>
        <v>0</v>
      </c>
      <c r="I20" s="39" t="n">
        <f aca="false">ROUND(D20*G20,0)</f>
        <v>91375</v>
      </c>
    </row>
    <row r="22" customFormat="false" ht="19.4" hidden="false" customHeight="false" outlineLevel="0" collapsed="false">
      <c r="A22" s="38" t="n">
        <v>10</v>
      </c>
      <c r="B22" s="33" t="s">
        <v>141</v>
      </c>
      <c r="C22" s="33" t="s">
        <v>142</v>
      </c>
      <c r="D22" s="43" t="n">
        <v>181.76</v>
      </c>
      <c r="E22" s="33" t="s">
        <v>121</v>
      </c>
      <c r="F22" s="39" t="n">
        <v>0</v>
      </c>
      <c r="G22" s="39" t="n">
        <v>2773</v>
      </c>
      <c r="H22" s="39" t="n">
        <f aca="false">ROUND(D22*F22,0)</f>
        <v>0</v>
      </c>
      <c r="I22" s="39" t="n">
        <f aca="false">ROUND(D22*G22,0)</f>
        <v>504020</v>
      </c>
    </row>
    <row r="24" customFormat="false" ht="12" hidden="false" customHeight="false" outlineLevel="0" collapsed="false">
      <c r="A24" s="38" t="n">
        <v>11</v>
      </c>
      <c r="B24" s="33" t="s">
        <v>143</v>
      </c>
      <c r="C24" s="33" t="s">
        <v>144</v>
      </c>
      <c r="D24" s="43" t="n">
        <v>181.76</v>
      </c>
      <c r="E24" s="33" t="s">
        <v>121</v>
      </c>
      <c r="F24" s="39" t="n">
        <v>0</v>
      </c>
      <c r="G24" s="39" t="n">
        <v>7525</v>
      </c>
      <c r="H24" s="39" t="n">
        <f aca="false">ROUND(D24*F24,0)</f>
        <v>0</v>
      </c>
      <c r="I24" s="39" t="n">
        <f aca="false">ROUND(D24*G24,0)</f>
        <v>1367744</v>
      </c>
    </row>
    <row r="26" customFormat="false" ht="37.3" hidden="false" customHeight="false" outlineLevel="0" collapsed="false">
      <c r="A26" s="38" t="n">
        <v>12</v>
      </c>
      <c r="B26" s="33" t="s">
        <v>145</v>
      </c>
      <c r="C26" s="33" t="s">
        <v>146</v>
      </c>
      <c r="D26" s="62" t="n">
        <v>34.86</v>
      </c>
      <c r="E26" s="33" t="s">
        <v>121</v>
      </c>
      <c r="F26" s="39" t="n">
        <v>6450</v>
      </c>
      <c r="G26" s="39" t="n">
        <v>4300</v>
      </c>
      <c r="H26" s="39" t="n">
        <f aca="false">ROUND(D26*F26,0)</f>
        <v>224847</v>
      </c>
      <c r="I26" s="39" t="n">
        <f aca="false">ROUND(D26*G26,0)</f>
        <v>149898</v>
      </c>
    </row>
    <row r="28" customFormat="false" ht="28.35" hidden="false" customHeight="false" outlineLevel="0" collapsed="false">
      <c r="A28" s="38" t="n">
        <v>13</v>
      </c>
      <c r="B28" s="33" t="s">
        <v>147</v>
      </c>
      <c r="C28" s="33" t="s">
        <v>148</v>
      </c>
      <c r="D28" s="62" t="n">
        <v>34.86</v>
      </c>
      <c r="E28" s="33" t="s">
        <v>121</v>
      </c>
      <c r="F28" s="39" t="n">
        <v>6450</v>
      </c>
      <c r="G28" s="39" t="n">
        <v>4300</v>
      </c>
      <c r="H28" s="39" t="n">
        <f aca="false">ROUND(D28*F28,0)</f>
        <v>224847</v>
      </c>
      <c r="I28" s="39" t="n">
        <f aca="false">ROUND(D28*G28,0)</f>
        <v>149898</v>
      </c>
    </row>
    <row r="30" customFormat="false" ht="19.4" hidden="false" customHeight="false" outlineLevel="0" collapsed="false">
      <c r="A30" s="38" t="n">
        <v>14</v>
      </c>
      <c r="B30" s="33" t="s">
        <v>149</v>
      </c>
      <c r="C30" s="33" t="s">
        <v>150</v>
      </c>
      <c r="D30" s="43" t="n">
        <v>10</v>
      </c>
      <c r="E30" s="33" t="s">
        <v>64</v>
      </c>
      <c r="F30" s="39" t="n">
        <v>0</v>
      </c>
      <c r="G30" s="39" t="n">
        <v>180600</v>
      </c>
      <c r="H30" s="39" t="n">
        <f aca="false">ROUND(D30*F30,0)</f>
        <v>0</v>
      </c>
      <c r="I30" s="39" t="n">
        <f aca="false">ROUND(D30*G30,0)</f>
        <v>1806000</v>
      </c>
    </row>
    <row r="32" customFormat="false" ht="28.35" hidden="false" customHeight="false" outlineLevel="0" collapsed="false">
      <c r="A32" s="38" t="n">
        <v>15</v>
      </c>
      <c r="B32" s="33" t="s">
        <v>151</v>
      </c>
      <c r="C32" s="33" t="s">
        <v>152</v>
      </c>
      <c r="D32" s="43" t="n">
        <v>80</v>
      </c>
      <c r="E32" s="33" t="s">
        <v>121</v>
      </c>
      <c r="F32" s="39" t="n">
        <v>0</v>
      </c>
      <c r="G32" s="39" t="n">
        <v>3225</v>
      </c>
      <c r="H32" s="39" t="n">
        <f aca="false">ROUND(D32*F32,0)</f>
        <v>0</v>
      </c>
      <c r="I32" s="39" t="n">
        <f aca="false">ROUND(D32*G32,0)</f>
        <v>258000</v>
      </c>
    </row>
    <row r="34" s="36" customFormat="true" ht="12" hidden="false" customHeight="false" outlineLevel="0" collapsed="false">
      <c r="A34" s="40"/>
      <c r="B34" s="41"/>
      <c r="C34" s="41" t="s">
        <v>81</v>
      </c>
      <c r="D34" s="44"/>
      <c r="E34" s="41"/>
      <c r="F34" s="42"/>
      <c r="G34" s="42"/>
      <c r="H34" s="42" t="n">
        <f aca="false">ROUND(SUM(H2:H33),0)</f>
        <v>451088</v>
      </c>
      <c r="I34" s="42" t="n">
        <f aca="false">ROUND(SUM(I2:I33),0)</f>
        <v>6411556</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Irtás, föld- és sziklamunka</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2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5" activeCellId="0" sqref="C15"/>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43"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4" t="s">
        <v>53</v>
      </c>
      <c r="E1" s="41" t="s">
        <v>54</v>
      </c>
      <c r="F1" s="42" t="s">
        <v>55</v>
      </c>
      <c r="G1" s="42" t="s">
        <v>56</v>
      </c>
      <c r="H1" s="42" t="s">
        <v>57</v>
      </c>
      <c r="I1" s="42" t="s">
        <v>58</v>
      </c>
    </row>
    <row r="2" customFormat="false" ht="37.3" hidden="false" customHeight="false" outlineLevel="0" collapsed="false">
      <c r="A2" s="38" t="n">
        <v>1</v>
      </c>
      <c r="B2" s="33" t="s">
        <v>83</v>
      </c>
      <c r="C2" s="33" t="s">
        <v>153</v>
      </c>
      <c r="D2" s="43" t="n">
        <v>111.56</v>
      </c>
      <c r="E2" s="33" t="s">
        <v>85</v>
      </c>
      <c r="F2" s="39" t="n">
        <v>0</v>
      </c>
      <c r="G2" s="39" t="n">
        <v>6450</v>
      </c>
      <c r="H2" s="39" t="n">
        <f aca="false">ROUND(D2*F2,0)</f>
        <v>0</v>
      </c>
      <c r="I2" s="39" t="n">
        <f aca="false">ROUND(D2*G2,0)</f>
        <v>719562</v>
      </c>
    </row>
    <row r="4" customFormat="false" ht="19.4" hidden="false" customHeight="false" outlineLevel="0" collapsed="false">
      <c r="A4" s="38" t="n">
        <v>2</v>
      </c>
      <c r="B4" s="33" t="s">
        <v>154</v>
      </c>
      <c r="C4" s="33" t="s">
        <v>155</v>
      </c>
      <c r="D4" s="43" t="n">
        <v>9.38</v>
      </c>
      <c r="E4" s="33" t="s">
        <v>85</v>
      </c>
      <c r="F4" s="39" t="n">
        <v>8600</v>
      </c>
      <c r="G4" s="39" t="n">
        <v>6450</v>
      </c>
      <c r="H4" s="39" t="n">
        <f aca="false">ROUND(D4*F4,0)</f>
        <v>80668</v>
      </c>
      <c r="I4" s="39" t="n">
        <f aca="false">ROUND(D4*G4,0)</f>
        <v>60501</v>
      </c>
    </row>
    <row r="6" customFormat="false" ht="37.3" hidden="false" customHeight="false" outlineLevel="0" collapsed="false">
      <c r="A6" s="38" t="n">
        <v>3</v>
      </c>
      <c r="B6" s="33" t="s">
        <v>156</v>
      </c>
      <c r="C6" s="33" t="s">
        <v>157</v>
      </c>
      <c r="D6" s="43" t="n">
        <v>111.56</v>
      </c>
      <c r="E6" s="33" t="s">
        <v>85</v>
      </c>
      <c r="F6" s="39" t="n">
        <v>0</v>
      </c>
      <c r="G6" s="39" t="n">
        <v>9567</v>
      </c>
      <c r="H6" s="39" t="n">
        <f aca="false">ROUND(D6*F6,0)</f>
        <v>0</v>
      </c>
      <c r="I6" s="39" t="n">
        <f aca="false">ROUND(D6*G6,0)</f>
        <v>1067295</v>
      </c>
    </row>
    <row r="8" customFormat="false" ht="28.35" hidden="false" customHeight="false" outlineLevel="0" collapsed="false">
      <c r="A8" s="38" t="n">
        <v>4</v>
      </c>
      <c r="B8" s="33" t="s">
        <v>158</v>
      </c>
      <c r="C8" s="33" t="s">
        <v>159</v>
      </c>
      <c r="D8" s="43" t="n">
        <v>16.73</v>
      </c>
      <c r="E8" s="33" t="s">
        <v>121</v>
      </c>
      <c r="F8" s="39" t="n">
        <v>37625</v>
      </c>
      <c r="G8" s="39" t="n">
        <v>6450</v>
      </c>
      <c r="H8" s="39" t="n">
        <f aca="false">ROUND(D8*F8,0)</f>
        <v>629466</v>
      </c>
      <c r="I8" s="39" t="n">
        <f aca="false">ROUND(D8*G8,0)</f>
        <v>107909</v>
      </c>
    </row>
    <row r="10" customFormat="false" ht="28.35" hidden="false" customHeight="false" outlineLevel="0" collapsed="false">
      <c r="A10" s="38" t="n">
        <v>5</v>
      </c>
      <c r="B10" s="33" t="s">
        <v>160</v>
      </c>
      <c r="C10" s="33" t="s">
        <v>161</v>
      </c>
      <c r="D10" s="43" t="n">
        <v>3.57</v>
      </c>
      <c r="E10" s="33" t="s">
        <v>121</v>
      </c>
      <c r="F10" s="39" t="n">
        <v>37625</v>
      </c>
      <c r="G10" s="39" t="n">
        <v>6450</v>
      </c>
      <c r="H10" s="39" t="n">
        <f aca="false">ROUND(D10*F10,0)</f>
        <v>134321</v>
      </c>
      <c r="I10" s="39" t="n">
        <f aca="false">ROUND(D10*G10,0)</f>
        <v>23027</v>
      </c>
    </row>
    <row r="12" customFormat="false" ht="46.25" hidden="false" customHeight="false" outlineLevel="0" collapsed="false">
      <c r="A12" s="63" t="s">
        <v>162</v>
      </c>
      <c r="B12" s="64" t="s">
        <v>163</v>
      </c>
      <c r="C12" s="65" t="s">
        <v>164</v>
      </c>
      <c r="D12" s="66" t="n">
        <v>3.1</v>
      </c>
      <c r="E12" s="65" t="s">
        <v>165</v>
      </c>
      <c r="F12" s="48" t="n">
        <v>63845</v>
      </c>
      <c r="G12" s="48" t="n">
        <v>43400</v>
      </c>
      <c r="H12" s="48" t="n">
        <f aca="false">ROUND(D12*F12,0)</f>
        <v>197920</v>
      </c>
      <c r="I12" s="48" t="n">
        <f aca="false">ROUND(D12*G12,0)</f>
        <v>134540</v>
      </c>
    </row>
    <row r="14" customFormat="false" ht="37.3" hidden="false" customHeight="false" outlineLevel="0" collapsed="false">
      <c r="A14" s="38" t="n">
        <v>6</v>
      </c>
      <c r="B14" s="33" t="s">
        <v>166</v>
      </c>
      <c r="C14" s="33" t="s">
        <v>167</v>
      </c>
      <c r="D14" s="67" t="n">
        <v>0.3845</v>
      </c>
      <c r="E14" s="33" t="s">
        <v>168</v>
      </c>
      <c r="F14" s="39" t="n">
        <v>301000</v>
      </c>
      <c r="G14" s="39" t="n">
        <v>118250</v>
      </c>
      <c r="H14" s="39" t="n">
        <f aca="false">ROUND(D14*F14,0)</f>
        <v>115735</v>
      </c>
      <c r="I14" s="39" t="n">
        <f aca="false">ROUND(D14*G14,0)</f>
        <v>45467</v>
      </c>
    </row>
    <row r="15" customFormat="false" ht="12" hidden="false" customHeight="false" outlineLevel="0" collapsed="false">
      <c r="D15" s="67"/>
    </row>
    <row r="16" customFormat="false" ht="37.3" hidden="false" customHeight="false" outlineLevel="0" collapsed="false">
      <c r="A16" s="38" t="n">
        <v>7</v>
      </c>
      <c r="B16" s="33" t="s">
        <v>169</v>
      </c>
      <c r="C16" s="33" t="s">
        <v>170</v>
      </c>
      <c r="D16" s="67" t="n">
        <v>0.1518</v>
      </c>
      <c r="E16" s="33" t="s">
        <v>168</v>
      </c>
      <c r="F16" s="39" t="n">
        <v>301000</v>
      </c>
      <c r="G16" s="39" t="n">
        <v>118250</v>
      </c>
      <c r="H16" s="39" t="n">
        <f aca="false">ROUND(D16*F16,0)</f>
        <v>45692</v>
      </c>
      <c r="I16" s="39" t="n">
        <f aca="false">ROUND(D16*G16,0)</f>
        <v>17950</v>
      </c>
    </row>
    <row r="17" customFormat="false" ht="12" hidden="false" customHeight="false" outlineLevel="0" collapsed="false">
      <c r="D17" s="67"/>
    </row>
    <row r="18" customFormat="false" ht="37.3" hidden="false" customHeight="false" outlineLevel="0" collapsed="false">
      <c r="A18" s="38" t="n">
        <v>8</v>
      </c>
      <c r="B18" s="33" t="s">
        <v>171</v>
      </c>
      <c r="C18" s="33" t="s">
        <v>172</v>
      </c>
      <c r="D18" s="67" t="n">
        <v>1.5202</v>
      </c>
      <c r="E18" s="33" t="s">
        <v>168</v>
      </c>
      <c r="F18" s="39" t="n">
        <v>301000</v>
      </c>
      <c r="G18" s="39" t="n">
        <v>118250</v>
      </c>
      <c r="H18" s="39" t="n">
        <f aca="false">ROUND(D18*F18,0)</f>
        <v>457580</v>
      </c>
      <c r="I18" s="39" t="n">
        <f aca="false">ROUND(D18*G18,0)</f>
        <v>179764</v>
      </c>
    </row>
    <row r="19" customFormat="false" ht="12" hidden="false" customHeight="false" outlineLevel="0" collapsed="false">
      <c r="D19" s="67"/>
    </row>
    <row r="20" customFormat="false" ht="37.3" hidden="false" customHeight="false" outlineLevel="0" collapsed="false">
      <c r="A20" s="38" t="n">
        <v>9</v>
      </c>
      <c r="B20" s="33" t="s">
        <v>173</v>
      </c>
      <c r="C20" s="33" t="s">
        <v>174</v>
      </c>
      <c r="D20" s="67" t="n">
        <v>0.3102</v>
      </c>
      <c r="E20" s="33" t="s">
        <v>168</v>
      </c>
      <c r="F20" s="39" t="n">
        <v>301000</v>
      </c>
      <c r="G20" s="39" t="n">
        <v>118250</v>
      </c>
      <c r="H20" s="39" t="n">
        <f aca="false">ROUND(D20*F20,0)</f>
        <v>93370</v>
      </c>
      <c r="I20" s="39" t="n">
        <f aca="false">ROUND(D20*G20,0)</f>
        <v>36681</v>
      </c>
    </row>
    <row r="21" customFormat="false" ht="12" hidden="false" customHeight="false" outlineLevel="0" collapsed="false">
      <c r="D21" s="67"/>
    </row>
    <row r="22" customFormat="false" ht="37.3" hidden="false" customHeight="false" outlineLevel="0" collapsed="false">
      <c r="A22" s="38" t="n">
        <v>10</v>
      </c>
      <c r="B22" s="33" t="s">
        <v>175</v>
      </c>
      <c r="C22" s="33" t="s">
        <v>176</v>
      </c>
      <c r="D22" s="67" t="n">
        <v>0.2361</v>
      </c>
      <c r="E22" s="33" t="s">
        <v>168</v>
      </c>
      <c r="F22" s="39" t="n">
        <v>301000</v>
      </c>
      <c r="G22" s="39" t="n">
        <v>118250</v>
      </c>
      <c r="H22" s="39" t="n">
        <f aca="false">ROUND(D22*F22,0)</f>
        <v>71066</v>
      </c>
      <c r="I22" s="39" t="n">
        <f aca="false">ROUND(D22*G22,0)</f>
        <v>27919</v>
      </c>
    </row>
    <row r="24" customFormat="false" ht="28.35" hidden="false" customHeight="false" outlineLevel="0" collapsed="false">
      <c r="A24" s="38" t="n">
        <v>11</v>
      </c>
      <c r="B24" s="33" t="s">
        <v>177</v>
      </c>
      <c r="C24" s="33" t="s">
        <v>178</v>
      </c>
      <c r="D24" s="43" t="n">
        <v>23.96</v>
      </c>
      <c r="E24" s="33" t="s">
        <v>121</v>
      </c>
      <c r="F24" s="39" t="n">
        <v>39775</v>
      </c>
      <c r="G24" s="39" t="n">
        <v>6450</v>
      </c>
      <c r="H24" s="39" t="n">
        <f aca="false">ROUND(D24*F24,0)</f>
        <v>953009</v>
      </c>
      <c r="I24" s="39" t="n">
        <f aca="false">ROUND(D24*G24,0)</f>
        <v>154542</v>
      </c>
    </row>
    <row r="26" customFormat="false" ht="28.35" hidden="false" customHeight="false" outlineLevel="0" collapsed="false">
      <c r="A26" s="52" t="n">
        <v>12</v>
      </c>
      <c r="B26" s="53" t="s">
        <v>179</v>
      </c>
      <c r="C26" s="53" t="s">
        <v>180</v>
      </c>
      <c r="D26" s="68" t="n">
        <v>2.313</v>
      </c>
      <c r="E26" s="53" t="s">
        <v>168</v>
      </c>
      <c r="F26" s="54" t="n">
        <v>280000</v>
      </c>
      <c r="G26" s="54" t="n">
        <v>110000</v>
      </c>
      <c r="H26" s="54" t="n">
        <f aca="false">ROUND(D26*F26,0)</f>
        <v>647640</v>
      </c>
      <c r="I26" s="54" t="n">
        <f aca="false">ROUND(D26*G26,0)</f>
        <v>254430</v>
      </c>
    </row>
    <row r="28" s="36" customFormat="true" ht="12" hidden="false" customHeight="false" outlineLevel="0" collapsed="false">
      <c r="A28" s="40"/>
      <c r="B28" s="41"/>
      <c r="C28" s="41" t="s">
        <v>81</v>
      </c>
      <c r="D28" s="44"/>
      <c r="E28" s="41"/>
      <c r="F28" s="42"/>
      <c r="G28" s="42"/>
      <c r="H28" s="42" t="n">
        <f aca="false">ROUND(SUM(H2:H27),0)</f>
        <v>3426467</v>
      </c>
      <c r="I28" s="42" t="n">
        <f aca="false">ROUND(SUM(I2:I27),0)</f>
        <v>2829587</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Síkalapozás</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4" activeCellId="0" sqref="I4"/>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39"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2" t="s">
        <v>53</v>
      </c>
      <c r="E1" s="41" t="s">
        <v>54</v>
      </c>
      <c r="F1" s="42" t="s">
        <v>55</v>
      </c>
      <c r="G1" s="42" t="s">
        <v>56</v>
      </c>
      <c r="H1" s="42" t="s">
        <v>57</v>
      </c>
      <c r="I1" s="42" t="s">
        <v>58</v>
      </c>
    </row>
    <row r="2" customFormat="false" ht="28.35" hidden="false" customHeight="false" outlineLevel="0" collapsed="false">
      <c r="A2" s="38" t="n">
        <v>1</v>
      </c>
      <c r="B2" s="33" t="s">
        <v>181</v>
      </c>
      <c r="C2" s="33" t="s">
        <v>182</v>
      </c>
      <c r="D2" s="43" t="n">
        <v>14.7</v>
      </c>
      <c r="E2" s="33" t="s">
        <v>121</v>
      </c>
      <c r="F2" s="39" t="n">
        <v>43000</v>
      </c>
      <c r="G2" s="39" t="n">
        <v>10750</v>
      </c>
      <c r="H2" s="39" t="n">
        <f aca="false">ROUND(D2*F2,0)</f>
        <v>632100</v>
      </c>
      <c r="I2" s="39" t="n">
        <f aca="false">ROUND(D2*G2,0)</f>
        <v>158025</v>
      </c>
    </row>
    <row r="4" s="36" customFormat="true" ht="12" hidden="false" customHeight="false" outlineLevel="0" collapsed="false">
      <c r="A4" s="40"/>
      <c r="B4" s="41"/>
      <c r="C4" s="41" t="s">
        <v>81</v>
      </c>
      <c r="D4" s="42"/>
      <c r="E4" s="41"/>
      <c r="F4" s="42"/>
      <c r="G4" s="42"/>
      <c r="H4" s="42" t="n">
        <f aca="false">ROUND(SUM(H2:H3),0)</f>
        <v>632100</v>
      </c>
      <c r="I4" s="42" t="n">
        <f aca="false">ROUND(SUM(I2:I3),0)</f>
        <v>158025</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Mélyalapozás</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I30"/>
  <sheetViews>
    <sheetView showFormulas="false" showGridLines="true" showRowColHeaders="true" showZeros="true" rightToLeft="false" tabSelected="false" showOutlineSymbols="true" defaultGridColor="true" view="normal" topLeftCell="A7" colorId="64" zoomScale="100" zoomScaleNormal="100" zoomScalePageLayoutView="100" workbookViewId="0">
      <selection pane="topLeft" activeCell="E16" activeCellId="0" sqref="E16"/>
    </sheetView>
  </sheetViews>
  <sheetFormatPr defaultColWidth="9.16015625" defaultRowHeight="12" zeroHeight="false" outlineLevelRow="0" outlineLevelCol="0"/>
  <cols>
    <col collapsed="false" customWidth="true" hidden="false" outlineLevel="0" max="1" min="1" style="38" width="4.26"/>
    <col collapsed="false" customWidth="true" hidden="false" outlineLevel="0" max="2" min="2" style="33" width="9.26"/>
    <col collapsed="false" customWidth="true" hidden="false" outlineLevel="0" max="3" min="3" style="33" width="32.68"/>
    <col collapsed="false" customWidth="true" hidden="false" outlineLevel="0" max="4" min="4" style="39" width="6.68"/>
    <col collapsed="false" customWidth="true" hidden="false" outlineLevel="0" max="5" min="5" style="33" width="6.68"/>
    <col collapsed="false" customWidth="true" hidden="false" outlineLevel="0" max="7" min="6" style="39" width="8.26"/>
    <col collapsed="false" customWidth="true" hidden="false" outlineLevel="0" max="9" min="8" style="39" width="9.68"/>
    <col collapsed="false" customWidth="true" hidden="false" outlineLevel="0" max="10" min="10" style="33" width="15.68"/>
    <col collapsed="false" customWidth="false" hidden="false" outlineLevel="0" max="16384" min="11" style="33" width="9.16"/>
  </cols>
  <sheetData>
    <row r="1" s="36" customFormat="true" ht="19.4" hidden="false" customHeight="false" outlineLevel="0" collapsed="false">
      <c r="A1" s="40" t="s">
        <v>50</v>
      </c>
      <c r="B1" s="41" t="s">
        <v>51</v>
      </c>
      <c r="C1" s="41" t="s">
        <v>52</v>
      </c>
      <c r="D1" s="42" t="s">
        <v>53</v>
      </c>
      <c r="E1" s="41" t="s">
        <v>54</v>
      </c>
      <c r="F1" s="42" t="s">
        <v>55</v>
      </c>
      <c r="G1" s="42" t="s">
        <v>56</v>
      </c>
      <c r="H1" s="42" t="s">
        <v>57</v>
      </c>
      <c r="I1" s="42" t="s">
        <v>58</v>
      </c>
    </row>
    <row r="2" customFormat="false" ht="37.3" hidden="false" customHeight="false" outlineLevel="0" collapsed="false">
      <c r="A2" s="38" t="n">
        <v>1</v>
      </c>
      <c r="B2" s="33" t="s">
        <v>166</v>
      </c>
      <c r="C2" s="33" t="s">
        <v>167</v>
      </c>
      <c r="D2" s="67" t="n">
        <v>0.4385</v>
      </c>
      <c r="E2" s="33" t="s">
        <v>168</v>
      </c>
      <c r="F2" s="39" t="n">
        <v>301000</v>
      </c>
      <c r="G2" s="39" t="n">
        <v>118250</v>
      </c>
      <c r="H2" s="39" t="n">
        <f aca="false">ROUND(D2*F2,0)</f>
        <v>131989</v>
      </c>
      <c r="I2" s="39" t="n">
        <f aca="false">ROUND(D2*G2,0)</f>
        <v>51853</v>
      </c>
    </row>
    <row r="3" customFormat="false" ht="12" hidden="false" customHeight="false" outlineLevel="0" collapsed="false">
      <c r="D3" s="67"/>
    </row>
    <row r="4" customFormat="false" ht="37.3" hidden="false" customHeight="false" outlineLevel="0" collapsed="false">
      <c r="A4" s="38" t="n">
        <v>2</v>
      </c>
      <c r="B4" s="33" t="s">
        <v>169</v>
      </c>
      <c r="C4" s="33" t="s">
        <v>170</v>
      </c>
      <c r="D4" s="67" t="n">
        <v>0.0975</v>
      </c>
      <c r="E4" s="33" t="s">
        <v>168</v>
      </c>
      <c r="F4" s="39" t="n">
        <v>301000</v>
      </c>
      <c r="G4" s="39" t="n">
        <v>118250</v>
      </c>
      <c r="H4" s="39" t="n">
        <f aca="false">ROUND(D4*F4,0)</f>
        <v>29348</v>
      </c>
      <c r="I4" s="39" t="n">
        <f aca="false">ROUND(D4*G4,0)</f>
        <v>11529</v>
      </c>
    </row>
    <row r="5" customFormat="false" ht="12" hidden="false" customHeight="false" outlineLevel="0" collapsed="false">
      <c r="D5" s="67"/>
    </row>
    <row r="6" customFormat="false" ht="35.05" hidden="false" customHeight="false" outlineLevel="0" collapsed="false">
      <c r="A6" s="69" t="s">
        <v>183</v>
      </c>
      <c r="B6" s="70" t="s">
        <v>184</v>
      </c>
      <c r="C6" s="70" t="s">
        <v>185</v>
      </c>
      <c r="D6" s="71" t="n">
        <v>0.73</v>
      </c>
      <c r="E6" s="70" t="s">
        <v>168</v>
      </c>
      <c r="F6" s="48" t="n">
        <v>500000</v>
      </c>
      <c r="G6" s="48" t="n">
        <v>600000</v>
      </c>
      <c r="H6" s="48" t="n">
        <f aca="false">ROUND(D6*F6,0)</f>
        <v>365000</v>
      </c>
      <c r="I6" s="48" t="n">
        <f aca="false">ROUND(D6*G6,0)</f>
        <v>438000</v>
      </c>
    </row>
    <row r="7" customFormat="false" ht="12" hidden="false" customHeight="false" outlineLevel="0" collapsed="false">
      <c r="D7" s="67"/>
    </row>
    <row r="8" customFormat="false" ht="37.3" hidden="false" customHeight="false" outlineLevel="0" collapsed="false">
      <c r="A8" s="38" t="n">
        <v>3</v>
      </c>
      <c r="B8" s="33" t="s">
        <v>171</v>
      </c>
      <c r="C8" s="33" t="s">
        <v>172</v>
      </c>
      <c r="D8" s="67" t="n">
        <v>0.354</v>
      </c>
      <c r="E8" s="33" t="s">
        <v>168</v>
      </c>
      <c r="F8" s="39" t="n">
        <v>301000</v>
      </c>
      <c r="G8" s="39" t="n">
        <v>118250</v>
      </c>
      <c r="H8" s="39" t="n">
        <f aca="false">ROUND(D8*F8,0)</f>
        <v>106554</v>
      </c>
      <c r="I8" s="39" t="n">
        <f aca="false">ROUND(D8*G8,0)</f>
        <v>41861</v>
      </c>
    </row>
    <row r="9" customFormat="false" ht="12" hidden="false" customHeight="false" outlineLevel="0" collapsed="false">
      <c r="D9" s="67"/>
    </row>
    <row r="10" customFormat="false" ht="37.3" hidden="false" customHeight="false" outlineLevel="0" collapsed="false">
      <c r="A10" s="38" t="n">
        <v>4</v>
      </c>
      <c r="B10" s="33" t="s">
        <v>173</v>
      </c>
      <c r="C10" s="33" t="s">
        <v>174</v>
      </c>
      <c r="D10" s="67" t="n">
        <v>0.0597</v>
      </c>
      <c r="E10" s="33" t="s">
        <v>168</v>
      </c>
      <c r="F10" s="39" t="n">
        <v>301000</v>
      </c>
      <c r="G10" s="39" t="n">
        <v>118250</v>
      </c>
      <c r="H10" s="39" t="n">
        <f aca="false">ROUND(D10*F10,0)</f>
        <v>17970</v>
      </c>
      <c r="I10" s="39" t="n">
        <f aca="false">ROUND(D10*G10,0)</f>
        <v>7060</v>
      </c>
    </row>
    <row r="11" customFormat="false" ht="12" hidden="false" customHeight="false" outlineLevel="0" collapsed="false">
      <c r="D11" s="67"/>
    </row>
    <row r="12" customFormat="false" ht="37.3" hidden="false" customHeight="false" outlineLevel="0" collapsed="false">
      <c r="A12" s="38" t="n">
        <v>5</v>
      </c>
      <c r="B12" s="33" t="s">
        <v>175</v>
      </c>
      <c r="C12" s="33" t="s">
        <v>176</v>
      </c>
      <c r="D12" s="67" t="n">
        <v>0.752</v>
      </c>
      <c r="E12" s="33" t="s">
        <v>168</v>
      </c>
      <c r="F12" s="39" t="n">
        <v>301000</v>
      </c>
      <c r="G12" s="39" t="n">
        <v>118250</v>
      </c>
      <c r="H12" s="39" t="n">
        <f aca="false">ROUND(D12*F12,0)</f>
        <v>226352</v>
      </c>
      <c r="I12" s="39" t="n">
        <f aca="false">ROUND(D12*G12,0)</f>
        <v>88924</v>
      </c>
    </row>
    <row r="13" customFormat="false" ht="12" hidden="false" customHeight="false" outlineLevel="0" collapsed="false">
      <c r="D13" s="67"/>
    </row>
    <row r="14" customFormat="false" ht="28.35" hidden="false" customHeight="false" outlineLevel="0" collapsed="false">
      <c r="A14" s="38" t="n">
        <v>6</v>
      </c>
      <c r="B14" s="33" t="s">
        <v>186</v>
      </c>
      <c r="C14" s="33" t="s">
        <v>187</v>
      </c>
      <c r="D14" s="67" t="n">
        <v>0.5789</v>
      </c>
      <c r="E14" s="33" t="s">
        <v>168</v>
      </c>
      <c r="F14" s="39" t="n">
        <v>301000</v>
      </c>
      <c r="G14" s="39" t="n">
        <v>118250</v>
      </c>
      <c r="H14" s="39" t="n">
        <f aca="false">ROUND(D14*F14,0)</f>
        <v>174249</v>
      </c>
      <c r="I14" s="39" t="n">
        <f aca="false">ROUND(D14*G14,0)</f>
        <v>68455</v>
      </c>
    </row>
    <row r="15" customFormat="false" ht="12" hidden="false" customHeight="false" outlineLevel="0" collapsed="false">
      <c r="D15" s="43"/>
    </row>
    <row r="16" customFormat="false" ht="79.85" hidden="false" customHeight="false" outlineLevel="0" collapsed="false">
      <c r="A16" s="69" t="s">
        <v>188</v>
      </c>
      <c r="B16" s="70" t="s">
        <v>189</v>
      </c>
      <c r="C16" s="70" t="s">
        <v>190</v>
      </c>
      <c r="D16" s="71" t="n">
        <v>10.08</v>
      </c>
      <c r="E16" s="70" t="s">
        <v>121</v>
      </c>
      <c r="F16" s="48" t="n">
        <v>78106</v>
      </c>
      <c r="G16" s="48" t="n">
        <v>60980</v>
      </c>
      <c r="H16" s="48" t="n">
        <f aca="false">ROUND(D16*F16,0)</f>
        <v>787308</v>
      </c>
      <c r="I16" s="48" t="n">
        <f aca="false">ROUND(D16*G16,0)</f>
        <v>614678</v>
      </c>
    </row>
    <row r="17" customFormat="false" ht="12" hidden="false" customHeight="false" outlineLevel="0" collapsed="false">
      <c r="D17" s="43"/>
    </row>
    <row r="18" customFormat="false" ht="64.15" hidden="false" customHeight="false" outlineLevel="0" collapsed="false">
      <c r="A18" s="38" t="n">
        <v>7</v>
      </c>
      <c r="B18" s="33" t="s">
        <v>191</v>
      </c>
      <c r="C18" s="33" t="s">
        <v>192</v>
      </c>
      <c r="D18" s="43" t="n">
        <v>5.53</v>
      </c>
      <c r="E18" s="33" t="s">
        <v>121</v>
      </c>
      <c r="F18" s="39" t="n">
        <v>39775</v>
      </c>
      <c r="G18" s="39" t="n">
        <v>5375</v>
      </c>
      <c r="H18" s="39" t="n">
        <f aca="false">ROUND(D18*F18,0)</f>
        <v>219956</v>
      </c>
      <c r="I18" s="39" t="n">
        <f aca="false">ROUND(D18*G18,0)</f>
        <v>29724</v>
      </c>
    </row>
    <row r="19" customFormat="false" ht="12" hidden="false" customHeight="false" outlineLevel="0" collapsed="false">
      <c r="D19" s="43"/>
    </row>
    <row r="20" customFormat="false" ht="55.2" hidden="false" customHeight="false" outlineLevel="0" collapsed="false">
      <c r="A20" s="38" t="n">
        <v>8</v>
      </c>
      <c r="B20" s="33" t="s">
        <v>193</v>
      </c>
      <c r="C20" s="33" t="s">
        <v>194</v>
      </c>
      <c r="D20" s="43" t="n">
        <v>1.37</v>
      </c>
      <c r="E20" s="33" t="s">
        <v>121</v>
      </c>
      <c r="F20" s="39" t="n">
        <v>39775</v>
      </c>
      <c r="G20" s="39" t="n">
        <v>112875</v>
      </c>
      <c r="H20" s="39" t="n">
        <f aca="false">ROUND(D20*F20,0)</f>
        <v>54492</v>
      </c>
      <c r="I20" s="39" t="n">
        <f aca="false">ROUND(D20*G20,0)</f>
        <v>154639</v>
      </c>
    </row>
    <row r="21" customFormat="false" ht="12" hidden="false" customHeight="false" outlineLevel="0" collapsed="false">
      <c r="D21" s="43"/>
    </row>
    <row r="22" customFormat="false" ht="55.2" hidden="false" customHeight="false" outlineLevel="0" collapsed="false">
      <c r="A22" s="38" t="n">
        <v>9</v>
      </c>
      <c r="B22" s="33" t="s">
        <v>195</v>
      </c>
      <c r="C22" s="33" t="s">
        <v>196</v>
      </c>
      <c r="D22" s="43" t="n">
        <v>2.02</v>
      </c>
      <c r="E22" s="33" t="s">
        <v>121</v>
      </c>
      <c r="F22" s="39" t="n">
        <v>39775</v>
      </c>
      <c r="G22" s="39" t="n">
        <v>10212</v>
      </c>
      <c r="H22" s="39" t="n">
        <f aca="false">ROUND(D22*F22,0)</f>
        <v>80346</v>
      </c>
      <c r="I22" s="39" t="n">
        <f aca="false">ROUND(D22*G22,0)</f>
        <v>20628</v>
      </c>
    </row>
    <row r="23" customFormat="false" ht="12" hidden="false" customHeight="false" outlineLevel="0" collapsed="false">
      <c r="D23" s="43"/>
    </row>
    <row r="24" customFormat="false" ht="64.15" hidden="false" customHeight="false" outlineLevel="0" collapsed="false">
      <c r="A24" s="38" t="n">
        <v>10</v>
      </c>
      <c r="B24" s="33" t="s">
        <v>197</v>
      </c>
      <c r="C24" s="33" t="s">
        <v>198</v>
      </c>
      <c r="D24" s="43" t="n">
        <v>61.85</v>
      </c>
      <c r="E24" s="33" t="s">
        <v>121</v>
      </c>
      <c r="F24" s="39" t="n">
        <v>39775</v>
      </c>
      <c r="G24" s="39" t="n">
        <v>12900</v>
      </c>
      <c r="H24" s="39" t="n">
        <f aca="false">ROUND(D24*F24,0)</f>
        <v>2460084</v>
      </c>
      <c r="I24" s="39" t="n">
        <f aca="false">ROUND(D24*G24,0)</f>
        <v>797865</v>
      </c>
    </row>
    <row r="25" customFormat="false" ht="12" hidden="false" customHeight="false" outlineLevel="0" collapsed="false">
      <c r="D25" s="43"/>
    </row>
    <row r="26" customFormat="false" ht="28.35" hidden="false" customHeight="false" outlineLevel="0" collapsed="false">
      <c r="A26" s="38" t="n">
        <v>11</v>
      </c>
      <c r="B26" s="33" t="s">
        <v>199</v>
      </c>
      <c r="C26" s="33" t="s">
        <v>200</v>
      </c>
      <c r="D26" s="43" t="n">
        <v>170.07</v>
      </c>
      <c r="E26" s="33" t="s">
        <v>85</v>
      </c>
      <c r="F26" s="39" t="n">
        <v>3225</v>
      </c>
      <c r="G26" s="39" t="n">
        <v>2795</v>
      </c>
      <c r="H26" s="39" t="n">
        <f aca="false">ROUND(D26*F26,0)</f>
        <v>548476</v>
      </c>
      <c r="I26" s="39" t="n">
        <f aca="false">ROUND(D26*G26,0)</f>
        <v>475346</v>
      </c>
    </row>
    <row r="27" customFormat="false" ht="12" hidden="false" customHeight="false" outlineLevel="0" collapsed="false">
      <c r="D27" s="43"/>
    </row>
    <row r="28" customFormat="false" ht="37.3" hidden="false" customHeight="false" outlineLevel="0" collapsed="false">
      <c r="A28" s="38" t="n">
        <v>12</v>
      </c>
      <c r="B28" s="33" t="s">
        <v>201</v>
      </c>
      <c r="C28" s="33" t="s">
        <v>202</v>
      </c>
      <c r="D28" s="43" t="n">
        <v>170.07</v>
      </c>
      <c r="E28" s="33" t="s">
        <v>85</v>
      </c>
      <c r="F28" s="39" t="n">
        <v>645</v>
      </c>
      <c r="G28" s="39" t="n">
        <v>483</v>
      </c>
      <c r="H28" s="39" t="n">
        <f aca="false">ROUND(D28*F28,0)</f>
        <v>109695</v>
      </c>
      <c r="I28" s="39" t="n">
        <f aca="false">ROUND(D28*G28,0)</f>
        <v>82144</v>
      </c>
    </row>
    <row r="30" s="36" customFormat="true" ht="12" hidden="false" customHeight="false" outlineLevel="0" collapsed="false">
      <c r="A30" s="40"/>
      <c r="B30" s="41"/>
      <c r="C30" s="41" t="s">
        <v>81</v>
      </c>
      <c r="D30" s="42"/>
      <c r="E30" s="41"/>
      <c r="F30" s="42"/>
      <c r="G30" s="42"/>
      <c r="H30" s="42" t="n">
        <f aca="false">ROUND(SUM(H2:H29),0)</f>
        <v>5311819</v>
      </c>
      <c r="I30" s="42" t="n">
        <f aca="false">ROUND(SUM(I2:I29),0)</f>
        <v>2882706</v>
      </c>
    </row>
  </sheetData>
  <printOptions headings="false" gridLines="false" gridLinesSet="true" horizontalCentered="false" verticalCentered="false"/>
  <pageMargins left="0.236111111111111" right="0.236111111111111" top="0.694444444444444" bottom="0.694444444444444" header="0.416666666666667" footer="0.511811023622047"/>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&amp;L&amp;"Times New Roman,Bold"&amp;10 Helyszíni beton és vasbeton munka</oddHeader>
    <oddFooter/>
  </headerFooter>
</worksheet>
</file>

<file path=docProps/app.xml><?xml version="1.0" encoding="utf-8"?>
<Properties xmlns="http://schemas.openxmlformats.org/officeDocument/2006/extended-properties" xmlns:vt="http://schemas.openxmlformats.org/officeDocument/2006/docPropsVTypes">
  <Template/>
  <TotalTime>10</TotalTime>
  <Application>LibreOffice/24.8.5.2$Linux_X86_64 LibreOffice_project/480$Build-2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2025-03-13T09:13:45Z</dcterms:created>
  <dc:creator>ANPH</dc:creator>
  <dc:description/>
  <dc:language>en-US</dc:language>
  <cp:lastModifiedBy/>
  <cp:lastPrinted>2025-04-07T12:33:32Z</cp:lastPrinted>
  <dcterms:modified xsi:type="dcterms:W3CDTF">2025-04-08T15:16:42Z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